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13_ncr:1_{D2380BB2-960A-4CDD-8937-6C9BD0A841A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15" i="1" l="1"/>
  <c r="AE16" i="1"/>
  <c r="AE17" i="1"/>
  <c r="AE18" i="1"/>
  <c r="AE19" i="1"/>
  <c r="AE20" i="1"/>
  <c r="AE21" i="1"/>
  <c r="AE22" i="1"/>
  <c r="AE23" i="1"/>
  <c r="AE25" i="1"/>
  <c r="AE26" i="1"/>
  <c r="AE27" i="1"/>
  <c r="AE28" i="1"/>
  <c r="AE29" i="1"/>
  <c r="AE30" i="1"/>
  <c r="AE31" i="1"/>
  <c r="AE32" i="1"/>
  <c r="AE34" i="1"/>
  <c r="AE35" i="1"/>
  <c r="AE36" i="1"/>
  <c r="AE37" i="1"/>
  <c r="AE38" i="1"/>
  <c r="AE39" i="1"/>
  <c r="AE40" i="1"/>
  <c r="AE41" i="1"/>
  <c r="AE42" i="1"/>
  <c r="AE43" i="1"/>
  <c r="AE44" i="1"/>
  <c r="AE46" i="1"/>
  <c r="AE47" i="1"/>
  <c r="AE48" i="1"/>
  <c r="AE49" i="1"/>
  <c r="AE50" i="1"/>
  <c r="AE51" i="1"/>
  <c r="AE52" i="1"/>
  <c r="AE53" i="1"/>
  <c r="AE54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9" i="1"/>
  <c r="AE70" i="1"/>
  <c r="AE71" i="1"/>
  <c r="AE72" i="1"/>
  <c r="AE73" i="1"/>
  <c r="AE74" i="1"/>
  <c r="AE75" i="1"/>
  <c r="AE76" i="1"/>
  <c r="AE78" i="1"/>
  <c r="AE79" i="1"/>
  <c r="AE80" i="1"/>
  <c r="AE81" i="1"/>
  <c r="AE82" i="1"/>
  <c r="AE83" i="1"/>
  <c r="AE84" i="1"/>
  <c r="AE85" i="1"/>
  <c r="AE86" i="1"/>
  <c r="AE88" i="1"/>
  <c r="AE89" i="1"/>
  <c r="AE90" i="1"/>
  <c r="AE91" i="1"/>
  <c r="AE92" i="1"/>
  <c r="AE93" i="1"/>
  <c r="AE94" i="1"/>
  <c r="AE95" i="1"/>
  <c r="AE96" i="1"/>
  <c r="AE97" i="1"/>
  <c r="AE98" i="1"/>
  <c r="AE100" i="1"/>
  <c r="AE101" i="1"/>
  <c r="AE102" i="1"/>
  <c r="AE103" i="1"/>
  <c r="AE104" i="1"/>
  <c r="AE105" i="1"/>
  <c r="AE106" i="1"/>
  <c r="AE107" i="1"/>
  <c r="AE108" i="1"/>
  <c r="AE109" i="1"/>
  <c r="AE3" i="1"/>
  <c r="AE4" i="1"/>
  <c r="AE5" i="1"/>
  <c r="AE6" i="1"/>
  <c r="AE7" i="1"/>
  <c r="AE8" i="1"/>
  <c r="AE9" i="1"/>
  <c r="AE10" i="1"/>
  <c r="AE11" i="1"/>
  <c r="AE12" i="1"/>
  <c r="AE13" i="1"/>
  <c r="AE2" i="1"/>
  <c r="AD3" i="1"/>
  <c r="AD4" i="1"/>
  <c r="AD5" i="1"/>
  <c r="AD6" i="1"/>
  <c r="AD7" i="1"/>
  <c r="AD8" i="1"/>
  <c r="AD9" i="1"/>
  <c r="AD10" i="1"/>
  <c r="AD11" i="1"/>
  <c r="AD12" i="1"/>
  <c r="AD13" i="1"/>
  <c r="AD15" i="1"/>
  <c r="AD16" i="1"/>
  <c r="AD17" i="1"/>
  <c r="AD18" i="1"/>
  <c r="AD19" i="1"/>
  <c r="AD20" i="1"/>
  <c r="AD21" i="1"/>
  <c r="AD22" i="1"/>
  <c r="AD23" i="1"/>
  <c r="AD25" i="1"/>
  <c r="AD26" i="1"/>
  <c r="AD27" i="1"/>
  <c r="AD28" i="1"/>
  <c r="AD29" i="1"/>
  <c r="AD30" i="1"/>
  <c r="AD31" i="1"/>
  <c r="AD32" i="1"/>
  <c r="AD34" i="1"/>
  <c r="AD35" i="1"/>
  <c r="AD36" i="1"/>
  <c r="AD37" i="1"/>
  <c r="AD38" i="1"/>
  <c r="AD39" i="1"/>
  <c r="AD40" i="1"/>
  <c r="AD41" i="1"/>
  <c r="AD42" i="1"/>
  <c r="AD43" i="1"/>
  <c r="AD44" i="1"/>
  <c r="AD46" i="1"/>
  <c r="AD47" i="1"/>
  <c r="AD48" i="1"/>
  <c r="AD49" i="1"/>
  <c r="AD50" i="1"/>
  <c r="AD51" i="1"/>
  <c r="AD52" i="1"/>
  <c r="AD53" i="1"/>
  <c r="AD54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9" i="1"/>
  <c r="AD70" i="1"/>
  <c r="AD71" i="1"/>
  <c r="AD72" i="1"/>
  <c r="AD73" i="1"/>
  <c r="AD74" i="1"/>
  <c r="AD75" i="1"/>
  <c r="AD76" i="1"/>
  <c r="AD78" i="1"/>
  <c r="AD79" i="1"/>
  <c r="AD80" i="1"/>
  <c r="AD81" i="1"/>
  <c r="AD82" i="1"/>
  <c r="AD83" i="1"/>
  <c r="AD84" i="1"/>
  <c r="AD85" i="1"/>
  <c r="AD86" i="1"/>
  <c r="AD88" i="1"/>
  <c r="AD89" i="1"/>
  <c r="AD90" i="1"/>
  <c r="AD91" i="1"/>
  <c r="AD92" i="1"/>
  <c r="AD93" i="1"/>
  <c r="AD94" i="1"/>
  <c r="AD95" i="1"/>
  <c r="AD96" i="1"/>
  <c r="AD97" i="1"/>
  <c r="AD98" i="1"/>
  <c r="AD100" i="1"/>
  <c r="AD101" i="1"/>
  <c r="AD102" i="1"/>
  <c r="AD103" i="1"/>
  <c r="AD104" i="1"/>
  <c r="AD105" i="1"/>
  <c r="AD106" i="1"/>
  <c r="AD107" i="1"/>
  <c r="AD108" i="1"/>
  <c r="AD109" i="1"/>
  <c r="AD2" i="1"/>
  <c r="AC3" i="1"/>
  <c r="AC4" i="1"/>
  <c r="AC5" i="1"/>
  <c r="AC6" i="1"/>
  <c r="AC7" i="1"/>
  <c r="AC8" i="1"/>
  <c r="AC9" i="1"/>
  <c r="AC10" i="1"/>
  <c r="AC11" i="1"/>
  <c r="AC12" i="1"/>
  <c r="AC13" i="1"/>
  <c r="AC15" i="1"/>
  <c r="AC16" i="1"/>
  <c r="AC17" i="1"/>
  <c r="AC18" i="1"/>
  <c r="AC19" i="1"/>
  <c r="AC20" i="1"/>
  <c r="AC21" i="1"/>
  <c r="AC22" i="1"/>
  <c r="AC23" i="1"/>
  <c r="AC25" i="1"/>
  <c r="AC26" i="1"/>
  <c r="AC27" i="1"/>
  <c r="AC28" i="1"/>
  <c r="AC29" i="1"/>
  <c r="AC30" i="1"/>
  <c r="AC31" i="1"/>
  <c r="AC32" i="1"/>
  <c r="AC34" i="1"/>
  <c r="AC35" i="1"/>
  <c r="AC36" i="1"/>
  <c r="AC37" i="1"/>
  <c r="AC38" i="1"/>
  <c r="AC39" i="1"/>
  <c r="AC40" i="1"/>
  <c r="AC41" i="1"/>
  <c r="AC42" i="1"/>
  <c r="AC43" i="1"/>
  <c r="AC44" i="1"/>
  <c r="AC46" i="1"/>
  <c r="AC47" i="1"/>
  <c r="AC48" i="1"/>
  <c r="AC49" i="1"/>
  <c r="AC50" i="1"/>
  <c r="AC51" i="1"/>
  <c r="AC52" i="1"/>
  <c r="AC53" i="1"/>
  <c r="AC54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9" i="1"/>
  <c r="AC70" i="1"/>
  <c r="AC71" i="1"/>
  <c r="AC72" i="1"/>
  <c r="AC73" i="1"/>
  <c r="AC74" i="1"/>
  <c r="AC75" i="1"/>
  <c r="AC76" i="1"/>
  <c r="AC78" i="1"/>
  <c r="AC79" i="1"/>
  <c r="AC80" i="1"/>
  <c r="AC81" i="1"/>
  <c r="AC82" i="1"/>
  <c r="AC83" i="1"/>
  <c r="AC84" i="1"/>
  <c r="AC85" i="1"/>
  <c r="AC86" i="1"/>
  <c r="AC88" i="1"/>
  <c r="AC89" i="1"/>
  <c r="AC90" i="1"/>
  <c r="AC91" i="1"/>
  <c r="AC92" i="1"/>
  <c r="AC93" i="1"/>
  <c r="AC94" i="1"/>
  <c r="AC95" i="1"/>
  <c r="AC96" i="1"/>
  <c r="AC97" i="1"/>
  <c r="AC98" i="1"/>
  <c r="AC100" i="1"/>
  <c r="AC101" i="1"/>
  <c r="AC102" i="1"/>
  <c r="AC103" i="1"/>
  <c r="AC104" i="1"/>
  <c r="AC105" i="1"/>
  <c r="AC106" i="1"/>
  <c r="AC107" i="1"/>
  <c r="AC108" i="1"/>
  <c r="AC109" i="1"/>
  <c r="AC2" i="1"/>
  <c r="V109" i="1"/>
  <c r="V108" i="1"/>
  <c r="V107" i="1"/>
  <c r="V106" i="1"/>
  <c r="V105" i="1"/>
  <c r="V104" i="1"/>
  <c r="V103" i="1"/>
  <c r="V102" i="1"/>
  <c r="V101" i="1"/>
  <c r="V100" i="1"/>
  <c r="V98" i="1"/>
  <c r="V97" i="1"/>
  <c r="V96" i="1"/>
  <c r="V95" i="1"/>
  <c r="V94" i="1"/>
  <c r="V93" i="1"/>
  <c r="V92" i="1"/>
  <c r="V91" i="1"/>
  <c r="V90" i="1"/>
  <c r="V89" i="1"/>
  <c r="V88" i="1"/>
  <c r="V86" i="1"/>
  <c r="V85" i="1"/>
  <c r="V84" i="1"/>
  <c r="V83" i="1"/>
  <c r="V82" i="1"/>
  <c r="V81" i="1"/>
  <c r="V80" i="1"/>
  <c r="V79" i="1"/>
  <c r="V78" i="1"/>
  <c r="V76" i="1"/>
  <c r="V75" i="1"/>
  <c r="V74" i="1"/>
  <c r="V73" i="1"/>
  <c r="V72" i="1"/>
  <c r="V71" i="1"/>
  <c r="V70" i="1"/>
  <c r="V69" i="1"/>
  <c r="V67" i="1"/>
  <c r="V66" i="1"/>
  <c r="V65" i="1"/>
  <c r="V64" i="1"/>
  <c r="V63" i="1"/>
  <c r="V62" i="1"/>
  <c r="V61" i="1"/>
  <c r="V60" i="1"/>
  <c r="V59" i="1"/>
  <c r="V58" i="1"/>
  <c r="V57" i="1"/>
  <c r="V56" i="1"/>
  <c r="V54" i="1"/>
  <c r="V53" i="1"/>
  <c r="V52" i="1"/>
  <c r="V51" i="1"/>
  <c r="V50" i="1"/>
  <c r="V49" i="1"/>
  <c r="V48" i="1"/>
  <c r="V47" i="1"/>
  <c r="V46" i="1"/>
  <c r="V44" i="1"/>
  <c r="V43" i="1"/>
  <c r="V42" i="1"/>
  <c r="V41" i="1"/>
  <c r="V40" i="1"/>
  <c r="V39" i="1"/>
  <c r="V38" i="1"/>
  <c r="V37" i="1"/>
  <c r="V36" i="1"/>
  <c r="V35" i="1"/>
  <c r="V34" i="1"/>
  <c r="V32" i="1"/>
  <c r="V31" i="1"/>
  <c r="V30" i="1"/>
  <c r="V29" i="1"/>
  <c r="V28" i="1"/>
  <c r="V27" i="1"/>
  <c r="V26" i="1"/>
  <c r="V25" i="1"/>
  <c r="V23" i="1"/>
  <c r="V22" i="1"/>
  <c r="V21" i="1"/>
  <c r="V20" i="1"/>
  <c r="V19" i="1"/>
  <c r="V18" i="1"/>
  <c r="V17" i="1"/>
  <c r="V16" i="1"/>
  <c r="V15" i="1"/>
  <c r="V3" i="1"/>
  <c r="V4" i="1"/>
  <c r="V5" i="1"/>
  <c r="V6" i="1"/>
  <c r="V7" i="1"/>
  <c r="V8" i="1"/>
  <c r="V9" i="1"/>
  <c r="V10" i="1"/>
  <c r="V11" i="1"/>
  <c r="V12" i="1"/>
  <c r="V13" i="1"/>
  <c r="V2" i="1"/>
  <c r="S109" i="1"/>
  <c r="M109" i="1"/>
  <c r="O109" i="1" s="1"/>
  <c r="Q109" i="1" s="1"/>
  <c r="S108" i="1"/>
  <c r="M108" i="1"/>
  <c r="O108" i="1" s="1"/>
  <c r="S107" i="1"/>
  <c r="M107" i="1"/>
  <c r="O107" i="1" s="1"/>
  <c r="S106" i="1"/>
  <c r="M106" i="1"/>
  <c r="O106" i="1" s="1"/>
  <c r="S105" i="1"/>
  <c r="M105" i="1"/>
  <c r="O105" i="1" s="1"/>
  <c r="Q105" i="1" s="1"/>
  <c r="S104" i="1"/>
  <c r="M104" i="1"/>
  <c r="O104" i="1" s="1"/>
  <c r="S103" i="1"/>
  <c r="M103" i="1"/>
  <c r="O103" i="1" s="1"/>
  <c r="S102" i="1"/>
  <c r="M102" i="1"/>
  <c r="O102" i="1" s="1"/>
  <c r="S101" i="1"/>
  <c r="M101" i="1"/>
  <c r="O101" i="1" s="1"/>
  <c r="Q101" i="1" s="1"/>
  <c r="S100" i="1"/>
  <c r="M100" i="1"/>
  <c r="O100" i="1" s="1"/>
  <c r="S98" i="1"/>
  <c r="M98" i="1"/>
  <c r="O98" i="1" s="1"/>
  <c r="S97" i="1"/>
  <c r="M97" i="1"/>
  <c r="O97" i="1" s="1"/>
  <c r="Q97" i="1" s="1"/>
  <c r="S96" i="1"/>
  <c r="M96" i="1"/>
  <c r="O96" i="1" s="1"/>
  <c r="S95" i="1"/>
  <c r="M95" i="1"/>
  <c r="O95" i="1" s="1"/>
  <c r="S94" i="1"/>
  <c r="M94" i="1"/>
  <c r="O94" i="1" s="1"/>
  <c r="S93" i="1"/>
  <c r="M93" i="1"/>
  <c r="O93" i="1" s="1"/>
  <c r="Q93" i="1" s="1"/>
  <c r="S92" i="1"/>
  <c r="M92" i="1"/>
  <c r="O92" i="1" s="1"/>
  <c r="S91" i="1"/>
  <c r="M91" i="1"/>
  <c r="O91" i="1" s="1"/>
  <c r="S90" i="1"/>
  <c r="M90" i="1"/>
  <c r="O90" i="1" s="1"/>
  <c r="S89" i="1"/>
  <c r="M89" i="1"/>
  <c r="O89" i="1" s="1"/>
  <c r="Q89" i="1" s="1"/>
  <c r="S88" i="1"/>
  <c r="M88" i="1"/>
  <c r="O88" i="1" s="1"/>
  <c r="S86" i="1"/>
  <c r="M86" i="1"/>
  <c r="O86" i="1" s="1"/>
  <c r="S85" i="1"/>
  <c r="O85" i="1"/>
  <c r="Q85" i="1" s="1"/>
  <c r="M85" i="1"/>
  <c r="S84" i="1"/>
  <c r="M84" i="1"/>
  <c r="O84" i="1" s="1"/>
  <c r="S83" i="1"/>
  <c r="M83" i="1"/>
  <c r="O83" i="1" s="1"/>
  <c r="S82" i="1"/>
  <c r="M82" i="1"/>
  <c r="O82" i="1" s="1"/>
  <c r="S81" i="1"/>
  <c r="M81" i="1"/>
  <c r="O81" i="1" s="1"/>
  <c r="Q81" i="1" s="1"/>
  <c r="S80" i="1"/>
  <c r="M80" i="1"/>
  <c r="O80" i="1" s="1"/>
  <c r="S79" i="1"/>
  <c r="M79" i="1"/>
  <c r="O79" i="1" s="1"/>
  <c r="S78" i="1"/>
  <c r="M78" i="1"/>
  <c r="O78" i="1" s="1"/>
  <c r="S76" i="1"/>
  <c r="M76" i="1"/>
  <c r="O76" i="1" s="1"/>
  <c r="S75" i="1"/>
  <c r="M75" i="1"/>
  <c r="O75" i="1" s="1"/>
  <c r="Q75" i="1" s="1"/>
  <c r="S74" i="1"/>
  <c r="M74" i="1"/>
  <c r="O74" i="1" s="1"/>
  <c r="S73" i="1"/>
  <c r="M73" i="1"/>
  <c r="O73" i="1" s="1"/>
  <c r="S72" i="1"/>
  <c r="M72" i="1"/>
  <c r="O72" i="1" s="1"/>
  <c r="S71" i="1"/>
  <c r="M71" i="1"/>
  <c r="O71" i="1" s="1"/>
  <c r="Q71" i="1" s="1"/>
  <c r="S70" i="1"/>
  <c r="M70" i="1"/>
  <c r="O70" i="1" s="1"/>
  <c r="S69" i="1"/>
  <c r="M69" i="1"/>
  <c r="O69" i="1" s="1"/>
  <c r="S67" i="1"/>
  <c r="M67" i="1"/>
  <c r="O67" i="1" s="1"/>
  <c r="S66" i="1"/>
  <c r="O66" i="1"/>
  <c r="Q66" i="1" s="1"/>
  <c r="M66" i="1"/>
  <c r="S65" i="1"/>
  <c r="M65" i="1"/>
  <c r="O65" i="1" s="1"/>
  <c r="S64" i="1"/>
  <c r="M64" i="1"/>
  <c r="O64" i="1" s="1"/>
  <c r="S63" i="1"/>
  <c r="M63" i="1"/>
  <c r="O63" i="1" s="1"/>
  <c r="S62" i="1"/>
  <c r="M62" i="1"/>
  <c r="O62" i="1" s="1"/>
  <c r="Q62" i="1" s="1"/>
  <c r="S61" i="1"/>
  <c r="M61" i="1"/>
  <c r="O61" i="1" s="1"/>
  <c r="S60" i="1"/>
  <c r="M60" i="1"/>
  <c r="O60" i="1" s="1"/>
  <c r="S59" i="1"/>
  <c r="M59" i="1"/>
  <c r="O59" i="1" s="1"/>
  <c r="S58" i="1"/>
  <c r="M58" i="1"/>
  <c r="O58" i="1" s="1"/>
  <c r="Q58" i="1" s="1"/>
  <c r="S57" i="1"/>
  <c r="M57" i="1"/>
  <c r="O57" i="1" s="1"/>
  <c r="S56" i="1"/>
  <c r="M56" i="1"/>
  <c r="O56" i="1" s="1"/>
  <c r="S54" i="1"/>
  <c r="M54" i="1"/>
  <c r="O54" i="1" s="1"/>
  <c r="S53" i="1"/>
  <c r="M53" i="1"/>
  <c r="O53" i="1" s="1"/>
  <c r="S52" i="1"/>
  <c r="M52" i="1"/>
  <c r="O52" i="1" s="1"/>
  <c r="S51" i="1"/>
  <c r="M51" i="1"/>
  <c r="O51" i="1" s="1"/>
  <c r="S50" i="1"/>
  <c r="M50" i="1"/>
  <c r="O50" i="1" s="1"/>
  <c r="S49" i="1"/>
  <c r="M49" i="1"/>
  <c r="O49" i="1" s="1"/>
  <c r="S48" i="1"/>
  <c r="M48" i="1"/>
  <c r="O48" i="1" s="1"/>
  <c r="S47" i="1"/>
  <c r="M47" i="1"/>
  <c r="O47" i="1" s="1"/>
  <c r="S46" i="1"/>
  <c r="M46" i="1"/>
  <c r="O46" i="1" s="1"/>
  <c r="S44" i="1"/>
  <c r="M44" i="1"/>
  <c r="O44" i="1" s="1"/>
  <c r="S43" i="1"/>
  <c r="M43" i="1"/>
  <c r="O43" i="1" s="1"/>
  <c r="Q43" i="1" s="1"/>
  <c r="S42" i="1"/>
  <c r="M42" i="1"/>
  <c r="O42" i="1" s="1"/>
  <c r="S41" i="1"/>
  <c r="M41" i="1"/>
  <c r="O41" i="1" s="1"/>
  <c r="S40" i="1"/>
  <c r="M40" i="1"/>
  <c r="O40" i="1" s="1"/>
  <c r="S39" i="1"/>
  <c r="M39" i="1"/>
  <c r="O39" i="1" s="1"/>
  <c r="Q39" i="1" s="1"/>
  <c r="S38" i="1"/>
  <c r="M38" i="1"/>
  <c r="O38" i="1" s="1"/>
  <c r="S37" i="1"/>
  <c r="M37" i="1"/>
  <c r="O37" i="1" s="1"/>
  <c r="S36" i="1"/>
  <c r="M36" i="1"/>
  <c r="O36" i="1" s="1"/>
  <c r="S35" i="1"/>
  <c r="M35" i="1"/>
  <c r="O35" i="1" s="1"/>
  <c r="Q35" i="1" s="1"/>
  <c r="S34" i="1"/>
  <c r="M34" i="1"/>
  <c r="O34" i="1" s="1"/>
  <c r="M26" i="1"/>
  <c r="O26" i="1" s="1"/>
  <c r="S26" i="1"/>
  <c r="M27" i="1"/>
  <c r="O27" i="1" s="1"/>
  <c r="P27" i="1" s="1"/>
  <c r="S27" i="1"/>
  <c r="M28" i="1"/>
  <c r="O28" i="1" s="1"/>
  <c r="P28" i="1" s="1"/>
  <c r="S28" i="1"/>
  <c r="M29" i="1"/>
  <c r="O29" i="1" s="1"/>
  <c r="S29" i="1"/>
  <c r="M30" i="1"/>
  <c r="O30" i="1" s="1"/>
  <c r="S30" i="1"/>
  <c r="M31" i="1"/>
  <c r="O31" i="1" s="1"/>
  <c r="P31" i="1" s="1"/>
  <c r="S31" i="1"/>
  <c r="M32" i="1"/>
  <c r="O32" i="1"/>
  <c r="P32" i="1" s="1"/>
  <c r="S32" i="1"/>
  <c r="S25" i="1"/>
  <c r="M25" i="1"/>
  <c r="O25" i="1" s="1"/>
  <c r="S3" i="1"/>
  <c r="S4" i="1"/>
  <c r="S5" i="1"/>
  <c r="S6" i="1"/>
  <c r="S7" i="1"/>
  <c r="S8" i="1"/>
  <c r="S9" i="1"/>
  <c r="S10" i="1"/>
  <c r="S11" i="1"/>
  <c r="S12" i="1"/>
  <c r="S13" i="1"/>
  <c r="S15" i="1"/>
  <c r="S16" i="1"/>
  <c r="S17" i="1"/>
  <c r="S18" i="1"/>
  <c r="S19" i="1"/>
  <c r="S20" i="1"/>
  <c r="S21" i="1"/>
  <c r="S22" i="1"/>
  <c r="S23" i="1"/>
  <c r="S2" i="1"/>
  <c r="M3" i="1"/>
  <c r="O3" i="1" s="1"/>
  <c r="M4" i="1"/>
  <c r="O4" i="1" s="1"/>
  <c r="M5" i="1"/>
  <c r="O5" i="1" s="1"/>
  <c r="M6" i="1"/>
  <c r="O6" i="1" s="1"/>
  <c r="M7" i="1"/>
  <c r="O7" i="1" s="1"/>
  <c r="M8" i="1"/>
  <c r="O8" i="1" s="1"/>
  <c r="M9" i="1"/>
  <c r="O9" i="1" s="1"/>
  <c r="M10" i="1"/>
  <c r="O10" i="1" s="1"/>
  <c r="P10" i="1" s="1"/>
  <c r="M11" i="1"/>
  <c r="O11" i="1" s="1"/>
  <c r="M12" i="1"/>
  <c r="O12" i="1" s="1"/>
  <c r="M13" i="1"/>
  <c r="O13" i="1" s="1"/>
  <c r="M15" i="1"/>
  <c r="O15" i="1" s="1"/>
  <c r="P15" i="1" s="1"/>
  <c r="M16" i="1"/>
  <c r="O16" i="1" s="1"/>
  <c r="M17" i="1"/>
  <c r="O17" i="1" s="1"/>
  <c r="M18" i="1"/>
  <c r="O18" i="1" s="1"/>
  <c r="M19" i="1"/>
  <c r="O19" i="1" s="1"/>
  <c r="P19" i="1" s="1"/>
  <c r="M20" i="1"/>
  <c r="O20" i="1" s="1"/>
  <c r="M21" i="1"/>
  <c r="O21" i="1" s="1"/>
  <c r="M22" i="1"/>
  <c r="O22" i="1" s="1"/>
  <c r="M23" i="1"/>
  <c r="O23" i="1" s="1"/>
  <c r="P23" i="1" s="1"/>
  <c r="M2" i="1"/>
  <c r="O2" i="1" s="1"/>
  <c r="Q6" i="1" l="1"/>
  <c r="R6" i="1" s="1"/>
  <c r="T6" i="1" s="1"/>
  <c r="P6" i="1"/>
  <c r="Q100" i="1"/>
  <c r="P100" i="1"/>
  <c r="P107" i="1"/>
  <c r="Q107" i="1"/>
  <c r="Q103" i="1"/>
  <c r="P103" i="1"/>
  <c r="Q104" i="1"/>
  <c r="P104" i="1"/>
  <c r="Q108" i="1"/>
  <c r="P108" i="1"/>
  <c r="Q102" i="1"/>
  <c r="P102" i="1"/>
  <c r="Q106" i="1"/>
  <c r="P106" i="1"/>
  <c r="P101" i="1"/>
  <c r="R101" i="1" s="1"/>
  <c r="T101" i="1" s="1"/>
  <c r="P105" i="1"/>
  <c r="R105" i="1" s="1"/>
  <c r="T105" i="1" s="1"/>
  <c r="P109" i="1"/>
  <c r="R109" i="1" s="1"/>
  <c r="T109" i="1" s="1"/>
  <c r="P88" i="1"/>
  <c r="Q88" i="1"/>
  <c r="P92" i="1"/>
  <c r="Q92" i="1"/>
  <c r="P96" i="1"/>
  <c r="Q96" i="1"/>
  <c r="Q98" i="1"/>
  <c r="P98" i="1"/>
  <c r="Q91" i="1"/>
  <c r="P91" i="1"/>
  <c r="P90" i="1"/>
  <c r="Q90" i="1"/>
  <c r="Q94" i="1"/>
  <c r="P94" i="1"/>
  <c r="Q95" i="1"/>
  <c r="P95" i="1"/>
  <c r="P97" i="1"/>
  <c r="R97" i="1" s="1"/>
  <c r="T97" i="1" s="1"/>
  <c r="P89" i="1"/>
  <c r="R89" i="1" s="1"/>
  <c r="T89" i="1" s="1"/>
  <c r="P93" i="1"/>
  <c r="R93" i="1" s="1"/>
  <c r="T93" i="1" s="1"/>
  <c r="Q79" i="1"/>
  <c r="P79" i="1"/>
  <c r="Q80" i="1"/>
  <c r="P80" i="1"/>
  <c r="P84" i="1"/>
  <c r="Q84" i="1"/>
  <c r="Q82" i="1"/>
  <c r="P82" i="1"/>
  <c r="Q78" i="1"/>
  <c r="P78" i="1"/>
  <c r="Q86" i="1"/>
  <c r="P86" i="1"/>
  <c r="Q83" i="1"/>
  <c r="P83" i="1"/>
  <c r="P81" i="1"/>
  <c r="R81" i="1" s="1"/>
  <c r="T81" i="1" s="1"/>
  <c r="P85" i="1"/>
  <c r="R85" i="1" s="1"/>
  <c r="T85" i="1" s="1"/>
  <c r="Q70" i="1"/>
  <c r="P70" i="1"/>
  <c r="Q74" i="1"/>
  <c r="P74" i="1"/>
  <c r="P72" i="1"/>
  <c r="Q72" i="1"/>
  <c r="Q69" i="1"/>
  <c r="P69" i="1"/>
  <c r="P76" i="1"/>
  <c r="Q76" i="1"/>
  <c r="Q73" i="1"/>
  <c r="P73" i="1"/>
  <c r="P71" i="1"/>
  <c r="R71" i="1" s="1"/>
  <c r="T71" i="1" s="1"/>
  <c r="P75" i="1"/>
  <c r="R75" i="1" s="1"/>
  <c r="T75" i="1" s="1"/>
  <c r="Q65" i="1"/>
  <c r="P65" i="1"/>
  <c r="P61" i="1"/>
  <c r="Q61" i="1"/>
  <c r="P59" i="1"/>
  <c r="Q59" i="1"/>
  <c r="Q56" i="1"/>
  <c r="P56" i="1"/>
  <c r="P63" i="1"/>
  <c r="Q63" i="1"/>
  <c r="Q60" i="1"/>
  <c r="P60" i="1"/>
  <c r="P67" i="1"/>
  <c r="Q67" i="1"/>
  <c r="P57" i="1"/>
  <c r="Q57" i="1"/>
  <c r="Q64" i="1"/>
  <c r="P64" i="1"/>
  <c r="P58" i="1"/>
  <c r="R58" i="1" s="1"/>
  <c r="T58" i="1" s="1"/>
  <c r="P62" i="1"/>
  <c r="R62" i="1" s="1"/>
  <c r="T62" i="1" s="1"/>
  <c r="P66" i="1"/>
  <c r="R66" i="1" s="1"/>
  <c r="T66" i="1" s="1"/>
  <c r="Q50" i="1"/>
  <c r="P50" i="1"/>
  <c r="R50" i="1" s="1"/>
  <c r="T50" i="1" s="1"/>
  <c r="P47" i="1"/>
  <c r="Q47" i="1"/>
  <c r="Q51" i="1"/>
  <c r="P51" i="1"/>
  <c r="Q52" i="1"/>
  <c r="P52" i="1"/>
  <c r="Q54" i="1"/>
  <c r="P54" i="1"/>
  <c r="R54" i="1" s="1"/>
  <c r="T54" i="1" s="1"/>
  <c r="Q48" i="1"/>
  <c r="P48" i="1"/>
  <c r="Q49" i="1"/>
  <c r="P49" i="1"/>
  <c r="Q53" i="1"/>
  <c r="P53" i="1"/>
  <c r="Q46" i="1"/>
  <c r="P46" i="1"/>
  <c r="R46" i="1" s="1"/>
  <c r="T46" i="1" s="1"/>
  <c r="P38" i="1"/>
  <c r="Q38" i="1"/>
  <c r="P42" i="1"/>
  <c r="Q42" i="1"/>
  <c r="P36" i="1"/>
  <c r="Q36" i="1"/>
  <c r="Q40" i="1"/>
  <c r="P40" i="1"/>
  <c r="Q37" i="1"/>
  <c r="P37" i="1"/>
  <c r="Q44" i="1"/>
  <c r="P44" i="1"/>
  <c r="P34" i="1"/>
  <c r="Q34" i="1"/>
  <c r="Q41" i="1"/>
  <c r="P41" i="1"/>
  <c r="P35" i="1"/>
  <c r="R35" i="1" s="1"/>
  <c r="T35" i="1" s="1"/>
  <c r="P43" i="1"/>
  <c r="R43" i="1" s="1"/>
  <c r="T43" i="1" s="1"/>
  <c r="P39" i="1"/>
  <c r="R39" i="1" s="1"/>
  <c r="T39" i="1" s="1"/>
  <c r="P18" i="1"/>
  <c r="Q18" i="1"/>
  <c r="Q22" i="1"/>
  <c r="P22" i="1"/>
  <c r="P13" i="1"/>
  <c r="Q13" i="1"/>
  <c r="P5" i="1"/>
  <c r="Q5" i="1"/>
  <c r="P29" i="1"/>
  <c r="Q29" i="1"/>
  <c r="P9" i="1"/>
  <c r="Q9" i="1"/>
  <c r="P17" i="1"/>
  <c r="Q17" i="1"/>
  <c r="Q2" i="1"/>
  <c r="P2" i="1"/>
  <c r="P16" i="1"/>
  <c r="Q16" i="1"/>
  <c r="P12" i="1"/>
  <c r="Q12" i="1"/>
  <c r="P11" i="1"/>
  <c r="Q11" i="1"/>
  <c r="Q8" i="1"/>
  <c r="P8" i="1"/>
  <c r="Q7" i="1"/>
  <c r="P7" i="1"/>
  <c r="Q21" i="1"/>
  <c r="P21" i="1"/>
  <c r="P4" i="1"/>
  <c r="Q4" i="1"/>
  <c r="Q20" i="1"/>
  <c r="P20" i="1"/>
  <c r="Q3" i="1"/>
  <c r="P3" i="1"/>
  <c r="Q19" i="1"/>
  <c r="R19" i="1" s="1"/>
  <c r="T19" i="1" s="1"/>
  <c r="Q23" i="1"/>
  <c r="R23" i="1" s="1"/>
  <c r="T23" i="1" s="1"/>
  <c r="Q10" i="1"/>
  <c r="R10" i="1" s="1"/>
  <c r="T10" i="1" s="1"/>
  <c r="Q15" i="1"/>
  <c r="R15" i="1" s="1"/>
  <c r="T15" i="1" s="1"/>
  <c r="Q30" i="1"/>
  <c r="P30" i="1"/>
  <c r="P26" i="1"/>
  <c r="Q26" i="1"/>
  <c r="Q32" i="1"/>
  <c r="R32" i="1" s="1"/>
  <c r="T32" i="1" s="1"/>
  <c r="Q28" i="1"/>
  <c r="R28" i="1" s="1"/>
  <c r="T28" i="1" s="1"/>
  <c r="Q31" i="1"/>
  <c r="R31" i="1" s="1"/>
  <c r="T31" i="1" s="1"/>
  <c r="Q27" i="1"/>
  <c r="R27" i="1" s="1"/>
  <c r="T27" i="1" s="1"/>
  <c r="Q25" i="1"/>
  <c r="P25" i="1"/>
  <c r="R49" i="1" l="1"/>
  <c r="T49" i="1" s="1"/>
  <c r="R51" i="1"/>
  <c r="T51" i="1" s="1"/>
  <c r="R107" i="1"/>
  <c r="T107" i="1" s="1"/>
  <c r="R3" i="1"/>
  <c r="T3" i="1" s="1"/>
  <c r="R7" i="1"/>
  <c r="T7" i="1" s="1"/>
  <c r="R22" i="1"/>
  <c r="T22" i="1" s="1"/>
  <c r="R73" i="1"/>
  <c r="T73" i="1" s="1"/>
  <c r="R74" i="1"/>
  <c r="T74" i="1" s="1"/>
  <c r="R104" i="1"/>
  <c r="T104" i="1" s="1"/>
  <c r="R20" i="1"/>
  <c r="T20" i="1" s="1"/>
  <c r="R8" i="1"/>
  <c r="T8" i="1" s="1"/>
  <c r="R70" i="1"/>
  <c r="T70" i="1" s="1"/>
  <c r="R78" i="1"/>
  <c r="T78" i="1" s="1"/>
  <c r="R79" i="1"/>
  <c r="T79" i="1" s="1"/>
  <c r="R47" i="1"/>
  <c r="T47" i="1" s="1"/>
  <c r="R56" i="1"/>
  <c r="T56" i="1" s="1"/>
  <c r="R83" i="1"/>
  <c r="T83" i="1" s="1"/>
  <c r="R29" i="1"/>
  <c r="T29" i="1" s="1"/>
  <c r="R53" i="1"/>
  <c r="T53" i="1" s="1"/>
  <c r="R52" i="1"/>
  <c r="T52" i="1" s="1"/>
  <c r="R94" i="1"/>
  <c r="T94" i="1" s="1"/>
  <c r="R4" i="1"/>
  <c r="T4" i="1" s="1"/>
  <c r="R18" i="1"/>
  <c r="T18" i="1" s="1"/>
  <c r="R61" i="1"/>
  <c r="T61" i="1" s="1"/>
  <c r="R21" i="1"/>
  <c r="T21" i="1" s="1"/>
  <c r="R5" i="1"/>
  <c r="T5" i="1" s="1"/>
  <c r="R42" i="1"/>
  <c r="T42" i="1" s="1"/>
  <c r="R64" i="1"/>
  <c r="T64" i="1" s="1"/>
  <c r="R65" i="1"/>
  <c r="T65" i="1" s="1"/>
  <c r="R82" i="1"/>
  <c r="T82" i="1" s="1"/>
  <c r="R90" i="1"/>
  <c r="T90" i="1" s="1"/>
  <c r="R92" i="1"/>
  <c r="T92" i="1" s="1"/>
  <c r="R37" i="1"/>
  <c r="T37" i="1" s="1"/>
  <c r="R91" i="1"/>
  <c r="T91" i="1" s="1"/>
  <c r="R106" i="1"/>
  <c r="T106" i="1" s="1"/>
  <c r="R103" i="1"/>
  <c r="T103" i="1" s="1"/>
  <c r="R102" i="1"/>
  <c r="T102" i="1" s="1"/>
  <c r="R108" i="1"/>
  <c r="T108" i="1" s="1"/>
  <c r="R100" i="1"/>
  <c r="T100" i="1" s="1"/>
  <c r="R88" i="1"/>
  <c r="T88" i="1" s="1"/>
  <c r="R95" i="1"/>
  <c r="T95" i="1" s="1"/>
  <c r="R98" i="1"/>
  <c r="T98" i="1" s="1"/>
  <c r="R96" i="1"/>
  <c r="T96" i="1" s="1"/>
  <c r="R84" i="1"/>
  <c r="T84" i="1" s="1"/>
  <c r="R86" i="1"/>
  <c r="T86" i="1" s="1"/>
  <c r="R80" i="1"/>
  <c r="T80" i="1" s="1"/>
  <c r="R69" i="1"/>
  <c r="T69" i="1" s="1"/>
  <c r="R72" i="1"/>
  <c r="T72" i="1" s="1"/>
  <c r="R76" i="1"/>
  <c r="T76" i="1" s="1"/>
  <c r="R57" i="1"/>
  <c r="T57" i="1" s="1"/>
  <c r="R67" i="1"/>
  <c r="T67" i="1" s="1"/>
  <c r="R59" i="1"/>
  <c r="T59" i="1" s="1"/>
  <c r="R60" i="1"/>
  <c r="T60" i="1" s="1"/>
  <c r="R63" i="1"/>
  <c r="T63" i="1" s="1"/>
  <c r="R48" i="1"/>
  <c r="T48" i="1" s="1"/>
  <c r="R41" i="1"/>
  <c r="T41" i="1" s="1"/>
  <c r="R40" i="1"/>
  <c r="T40" i="1" s="1"/>
  <c r="R34" i="1"/>
  <c r="T34" i="1" s="1"/>
  <c r="R36" i="1"/>
  <c r="T36" i="1" s="1"/>
  <c r="R44" i="1"/>
  <c r="T44" i="1" s="1"/>
  <c r="R38" i="1"/>
  <c r="T38" i="1" s="1"/>
  <c r="R11" i="1"/>
  <c r="T11" i="1" s="1"/>
  <c r="R17" i="1"/>
  <c r="T17" i="1" s="1"/>
  <c r="R12" i="1"/>
  <c r="T12" i="1" s="1"/>
  <c r="R16" i="1"/>
  <c r="T16" i="1" s="1"/>
  <c r="R9" i="1"/>
  <c r="T9" i="1" s="1"/>
  <c r="R2" i="1"/>
  <c r="T2" i="1" s="1"/>
  <c r="R13" i="1"/>
  <c r="T13" i="1" s="1"/>
  <c r="R26" i="1"/>
  <c r="T26" i="1" s="1"/>
  <c r="R30" i="1"/>
  <c r="T30" i="1" s="1"/>
  <c r="R25" i="1"/>
  <c r="T25" i="1" s="1"/>
</calcChain>
</file>

<file path=xl/sharedStrings.xml><?xml version="1.0" encoding="utf-8"?>
<sst xmlns="http://schemas.openxmlformats.org/spreadsheetml/2006/main" count="228" uniqueCount="128">
  <si>
    <t>file</t>
  </si>
  <si>
    <t>bucket time (s)</t>
  </si>
  <si>
    <t>w1 (cm)</t>
  </si>
  <si>
    <t>w2 (cm)</t>
  </si>
  <si>
    <t>height (mm)</t>
  </si>
  <si>
    <t>angle (deg)</t>
  </si>
  <si>
    <t>visual bin (arb)</t>
  </si>
  <si>
    <t>sampling frequency (hz)</t>
  </si>
  <si>
    <t>bucket volume L</t>
  </si>
  <si>
    <t>log1645068313</t>
  </si>
  <si>
    <t>log1645068476</t>
  </si>
  <si>
    <t>head in stream</t>
  </si>
  <si>
    <t>log1645068743</t>
  </si>
  <si>
    <t>notes</t>
  </si>
  <si>
    <t>time MM:SS</t>
  </si>
  <si>
    <t>log1645069575</t>
  </si>
  <si>
    <t>log1645069800</t>
  </si>
  <si>
    <t>log1645070837</t>
  </si>
  <si>
    <t>log1645071009</t>
  </si>
  <si>
    <t>log1645071152</t>
  </si>
  <si>
    <t>log1645071312</t>
  </si>
  <si>
    <t>log1645071448</t>
  </si>
  <si>
    <t>log1645071662</t>
  </si>
  <si>
    <t>log1645071996</t>
  </si>
  <si>
    <t>log1645072285</t>
  </si>
  <si>
    <t>log1645072505</t>
  </si>
  <si>
    <t>log1645072619</t>
  </si>
  <si>
    <t>log1645072880</t>
  </si>
  <si>
    <t>log1645073098</t>
  </si>
  <si>
    <t>log1645073275</t>
  </si>
  <si>
    <t>log1645073417</t>
  </si>
  <si>
    <t>log1645073542</t>
  </si>
  <si>
    <t>log1645073663</t>
  </si>
  <si>
    <t>arclength (m)</t>
  </si>
  <si>
    <t>pipe diam (m)</t>
  </si>
  <si>
    <t>half angle (deg)</t>
  </si>
  <si>
    <t>segment area (m^2)</t>
  </si>
  <si>
    <t>tri area (m^2)</t>
  </si>
  <si>
    <t>area (m^2)</t>
  </si>
  <si>
    <t>flow rate (m^3/s)</t>
  </si>
  <si>
    <t>calculated velocity (m/s)</t>
  </si>
  <si>
    <t>log1645143388</t>
  </si>
  <si>
    <t>log1645143639</t>
  </si>
  <si>
    <t>log1645143760</t>
  </si>
  <si>
    <t>log1645144000</t>
  </si>
  <si>
    <t>log1645144166</t>
  </si>
  <si>
    <t>log1645144305</t>
  </si>
  <si>
    <t>log1645144425</t>
  </si>
  <si>
    <t>log1645144549</t>
  </si>
  <si>
    <t>log1645144859</t>
  </si>
  <si>
    <t>log1645145062</t>
  </si>
  <si>
    <t>log1645145176</t>
  </si>
  <si>
    <t>log1645145508</t>
  </si>
  <si>
    <t>log1645145727</t>
  </si>
  <si>
    <t>log1645145906</t>
  </si>
  <si>
    <t>log1645146067</t>
  </si>
  <si>
    <t>log1645146199</t>
  </si>
  <si>
    <t>log1645146321</t>
  </si>
  <si>
    <t>log1645146442</t>
  </si>
  <si>
    <t>log1645146539</t>
  </si>
  <si>
    <t>log1645150401</t>
  </si>
  <si>
    <t>log1645150703</t>
  </si>
  <si>
    <t>log1645150804</t>
  </si>
  <si>
    <t>log1645151042</t>
  </si>
  <si>
    <t>log1645151215</t>
  </si>
  <si>
    <t>log1645151366</t>
  </si>
  <si>
    <t>log1645151491</t>
  </si>
  <si>
    <t>log1645151591</t>
  </si>
  <si>
    <t>log1645151685</t>
  </si>
  <si>
    <t>log1645152248</t>
  </si>
  <si>
    <t>log1645152535</t>
  </si>
  <si>
    <t>log1645152718</t>
  </si>
  <si>
    <t>log1645152836</t>
  </si>
  <si>
    <t>log1645152937</t>
  </si>
  <si>
    <t>log1645153264</t>
  </si>
  <si>
    <t>log1645153483</t>
  </si>
  <si>
    <t>log1645153645</t>
  </si>
  <si>
    <t>log1645153790</t>
  </si>
  <si>
    <t>log1645153926</t>
  </si>
  <si>
    <t>log1645154052</t>
  </si>
  <si>
    <t>log1645154168</t>
  </si>
  <si>
    <t>log1645154405</t>
  </si>
  <si>
    <t>log1645154606</t>
  </si>
  <si>
    <t>log1645154776</t>
  </si>
  <si>
    <t>log1645154887</t>
  </si>
  <si>
    <t>log1645155162</t>
  </si>
  <si>
    <t>log1645155342</t>
  </si>
  <si>
    <t>log1645155922</t>
  </si>
  <si>
    <t>log1645156058</t>
  </si>
  <si>
    <t>log1645157946</t>
  </si>
  <si>
    <t>log1645158186</t>
  </si>
  <si>
    <t>log1645158282</t>
  </si>
  <si>
    <t>log1645158542</t>
  </si>
  <si>
    <t>log1645158781</t>
  </si>
  <si>
    <t>log1645158948</t>
  </si>
  <si>
    <t>log1645159092</t>
  </si>
  <si>
    <t>log1645159235</t>
  </si>
  <si>
    <t>log1645159494</t>
  </si>
  <si>
    <t>log1645159734</t>
  </si>
  <si>
    <t>log1645160103</t>
  </si>
  <si>
    <t>log1645160288</t>
  </si>
  <si>
    <t>log1645160434</t>
  </si>
  <si>
    <t>log1645160541</t>
  </si>
  <si>
    <t>log1645160791</t>
  </si>
  <si>
    <t>log1645160966</t>
  </si>
  <si>
    <t>log1645161125</t>
  </si>
  <si>
    <t>log1645161261</t>
  </si>
  <si>
    <t>log1645161392</t>
  </si>
  <si>
    <t>log1645161488</t>
  </si>
  <si>
    <t>log1645161736</t>
  </si>
  <si>
    <t>log1645162116</t>
  </si>
  <si>
    <t>log1645161957</t>
  </si>
  <si>
    <t>log1645162213</t>
  </si>
  <si>
    <t>log1645162448</t>
  </si>
  <si>
    <t>log1645162637</t>
  </si>
  <si>
    <t>log1645162803</t>
  </si>
  <si>
    <t>log1645162922</t>
  </si>
  <si>
    <t>log1645163047</t>
  </si>
  <si>
    <t>log1645163137</t>
  </si>
  <si>
    <t>psd vel-bin</t>
  </si>
  <si>
    <t>psd dist-bin</t>
  </si>
  <si>
    <t>psd name</t>
  </si>
  <si>
    <t>psd-name file match</t>
  </si>
  <si>
    <t>cosine</t>
  </si>
  <si>
    <t>sensor doppler freq (Hz)</t>
  </si>
  <si>
    <t>frequency (Hz)</t>
  </si>
  <si>
    <t>speed of light (m/s)</t>
  </si>
  <si>
    <t>sensor velocity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</si>
</sst>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7" fontId="0" fillId="0" borderId="0" xfId="0" applyNumberFormat="1"/>
    <xf numFmtId="0" fontId="1" fillId="2" borderId="0" xfId="0" applyFont="1" applyFill="1"/>
    <xf numFmtId="0" fontId="0" fillId="2" borderId="0" xfId="0" applyFill="1"/>
    <xf numFmtId="0" fontId="0" fillId="3" borderId="0" xfId="0" applyFill="1"/>
    <xf numFmtId="11" fontId="0" fillId="0" borderId="0" xfId="0" applyNumberFormat="1"/>
    <xf numFmtId="20" fontId="0" fillId="0" borderId="0" xfId="0" applyNumberFormat="1"/>
    <xf numFmtId="11" fontId="0" fillId="2" borderId="0" xfId="0" applyNumberFormat="1" applyFill="1"/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4"/>
  <sheetViews>
    <sheetView tabSelected="1" topLeftCell="A85" zoomScale="70" zoomScaleNormal="70" workbookViewId="0">
      <pane xSplit="1" topLeftCell="H1" activePane="topRight" state="frozen"/>
      <selection pane="topRight" activeCell="L111" sqref="L111"/>
    </sheetView>
  </sheetViews>
  <sheetFormatPr defaultRowHeight="15" x14ac:dyDescent="0.25"/>
  <cols>
    <col min="1" max="1" width="13.85546875" bestFit="1" customWidth="1"/>
    <col min="2" max="2" width="13.85546875" customWidth="1"/>
    <col min="3" max="3" width="14.42578125" bestFit="1" customWidth="1"/>
    <col min="4" max="4" width="14.42578125" customWidth="1"/>
    <col min="7" max="7" width="12" bestFit="1" customWidth="1"/>
    <col min="8" max="8" width="11" bestFit="1" customWidth="1"/>
    <col min="9" max="9" width="14.28515625" bestFit="1" customWidth="1"/>
    <col min="10" max="10" width="22.7109375" bestFit="1" customWidth="1"/>
    <col min="12" max="12" width="9.140625" style="4"/>
    <col min="13" max="13" width="12.85546875" bestFit="1" customWidth="1"/>
    <col min="14" max="14" width="13.5703125" bestFit="1" customWidth="1"/>
    <col min="15" max="15" width="15" bestFit="1" customWidth="1"/>
    <col min="16" max="16" width="18.85546875" bestFit="1" customWidth="1"/>
    <col min="17" max="17" width="12.85546875" bestFit="1" customWidth="1"/>
    <col min="18" max="18" width="10.42578125" bestFit="1" customWidth="1"/>
    <col min="19" max="19" width="16.42578125" bestFit="1" customWidth="1"/>
    <col min="20" max="20" width="23.140625" bestFit="1" customWidth="1"/>
    <col min="21" max="22" width="23.140625" customWidth="1"/>
    <col min="23" max="23" width="16.28515625" bestFit="1" customWidth="1"/>
    <col min="24" max="24" width="10.85546875" bestFit="1" customWidth="1"/>
    <col min="25" max="25" width="12.42578125" bestFit="1" customWidth="1"/>
    <col min="27" max="27" width="13.85546875" bestFit="1" customWidth="1"/>
    <col min="28" max="28" width="11" bestFit="1" customWidth="1"/>
    <col min="30" max="30" width="23.85546875" bestFit="1" customWidth="1"/>
    <col min="31" max="31" width="20.28515625" bestFit="1" customWidth="1"/>
  </cols>
  <sheetData>
    <row r="1" spans="1:31" x14ac:dyDescent="0.25">
      <c r="A1" t="s">
        <v>0</v>
      </c>
      <c r="B1" t="s">
        <v>14</v>
      </c>
      <c r="C1" t="s">
        <v>1</v>
      </c>
      <c r="D1" t="s">
        <v>8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13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V1" t="s">
        <v>122</v>
      </c>
      <c r="W1" t="s">
        <v>121</v>
      </c>
      <c r="X1" t="s">
        <v>119</v>
      </c>
      <c r="Y1" t="s">
        <v>120</v>
      </c>
      <c r="AA1" t="s">
        <v>126</v>
      </c>
      <c r="AB1" t="s">
        <v>125</v>
      </c>
      <c r="AC1" t="s">
        <v>123</v>
      </c>
      <c r="AD1" t="s">
        <v>124</v>
      </c>
      <c r="AE1" t="s">
        <v>127</v>
      </c>
    </row>
    <row r="2" spans="1:31" x14ac:dyDescent="0.25">
      <c r="A2" t="s">
        <v>9</v>
      </c>
      <c r="C2">
        <v>45.5</v>
      </c>
      <c r="D2">
        <v>9</v>
      </c>
      <c r="E2">
        <v>8.5</v>
      </c>
      <c r="F2">
        <v>14.5</v>
      </c>
      <c r="G2">
        <v>3035</v>
      </c>
      <c r="H2">
        <v>80.7</v>
      </c>
      <c r="I2">
        <v>6</v>
      </c>
      <c r="J2">
        <v>250</v>
      </c>
      <c r="K2" t="s">
        <v>11</v>
      </c>
      <c r="M2">
        <f>ABS(F2-E2)*0.01</f>
        <v>0.06</v>
      </c>
      <c r="N2">
        <v>0.14399999999999999</v>
      </c>
      <c r="O2">
        <f>0.5*360*M2/(PI()*N2)</f>
        <v>23.8732414637843</v>
      </c>
      <c r="P2">
        <f>PI()*N2*N2/4 *2*O2/360</f>
        <v>2.1599999999999996E-3</v>
      </c>
      <c r="Q2">
        <f>0.5*((N2/2) *(N2/2))*SIN(RADIANS(2*O2))</f>
        <v>1.9185384034841276E-3</v>
      </c>
      <c r="R2" s="5">
        <f>P2-Q2</f>
        <v>2.4146159651587196E-4</v>
      </c>
      <c r="S2">
        <f>D2/1000 /C2</f>
        <v>1.9780219780219779E-4</v>
      </c>
      <c r="T2" s="5">
        <f>S2/R2</f>
        <v>0.81918698731537498</v>
      </c>
      <c r="U2" s="5"/>
      <c r="V2" s="5" t="b">
        <f t="shared" ref="V2:V13" si="0">EXACT(A2,W2)</f>
        <v>1</v>
      </c>
      <c r="W2" t="s">
        <v>9</v>
      </c>
      <c r="X2">
        <v>1</v>
      </c>
      <c r="Y2">
        <v>29</v>
      </c>
      <c r="AA2" s="5">
        <v>300000000</v>
      </c>
      <c r="AB2" s="5">
        <v>60000000000</v>
      </c>
      <c r="AC2">
        <f>COS(RADIANS(H2))</f>
        <v>0.16160382110336108</v>
      </c>
      <c r="AD2">
        <f>X2*J2/64</f>
        <v>3.90625</v>
      </c>
      <c r="AE2" s="5">
        <f>AA2*AD2/(2*AB2*AC2)</f>
        <v>6.0429418891982452E-2</v>
      </c>
    </row>
    <row r="3" spans="1:31" x14ac:dyDescent="0.25">
      <c r="A3" t="s">
        <v>10</v>
      </c>
      <c r="C3">
        <v>28.25</v>
      </c>
      <c r="D3">
        <v>9</v>
      </c>
      <c r="E3">
        <v>8</v>
      </c>
      <c r="F3">
        <v>15.5</v>
      </c>
      <c r="G3">
        <v>3000</v>
      </c>
      <c r="H3">
        <v>80.400000000000006</v>
      </c>
      <c r="I3">
        <v>8</v>
      </c>
      <c r="J3">
        <v>250</v>
      </c>
      <c r="K3" t="s">
        <v>11</v>
      </c>
      <c r="M3">
        <f t="shared" ref="M3:M23" si="1">ABS(F3-E3)*0.01</f>
        <v>7.4999999999999997E-2</v>
      </c>
      <c r="N3">
        <v>0.14399999999999999</v>
      </c>
      <c r="O3">
        <f t="shared" ref="O3:O23" si="2">0.5*360*M3/(PI()*N3)</f>
        <v>29.841551829730381</v>
      </c>
      <c r="P3">
        <f t="shared" ref="P3:P23" si="3">PI()*N3*N3/4 *2*O3/360</f>
        <v>2.7000000000000001E-3</v>
      </c>
      <c r="Q3">
        <f t="shared" ref="Q3:Q23" si="4">0.5*((N3/2) *(N3/2))*SIN(RADIANS(2*O3))</f>
        <v>2.2375355228590387E-3</v>
      </c>
      <c r="R3" s="5">
        <f t="shared" ref="R3:R23" si="5">P3-Q3</f>
        <v>4.6246447714096139E-4</v>
      </c>
      <c r="S3">
        <f t="shared" ref="S3:S23" si="6">D3/1000 /C3</f>
        <v>3.1858407079646018E-4</v>
      </c>
      <c r="T3" s="5">
        <f t="shared" ref="T3:T12" si="7">S3/R3</f>
        <v>0.68888333384221034</v>
      </c>
      <c r="U3" s="5"/>
      <c r="V3" s="5" t="b">
        <f t="shared" si="0"/>
        <v>1</v>
      </c>
      <c r="W3" t="s">
        <v>10</v>
      </c>
      <c r="X3">
        <v>6</v>
      </c>
      <c r="Y3">
        <v>29</v>
      </c>
      <c r="AA3" s="5">
        <v>300000000</v>
      </c>
      <c r="AB3" s="5">
        <v>60000000000</v>
      </c>
      <c r="AC3">
        <f t="shared" ref="AC3:AC66" si="8">COS(RADIANS(H3))</f>
        <v>0.16676874671610212</v>
      </c>
      <c r="AD3">
        <f t="shared" ref="AD3:AD66" si="9">X3*J3/64</f>
        <v>23.4375</v>
      </c>
      <c r="AE3" s="5">
        <f t="shared" ref="AE3:AE66" si="10">AA3*AD3/(2*AB3*AC3)</f>
        <v>0.3513473066973799</v>
      </c>
    </row>
    <row r="4" spans="1:31" x14ac:dyDescent="0.25">
      <c r="A4" t="s">
        <v>12</v>
      </c>
      <c r="C4">
        <v>130.85</v>
      </c>
      <c r="D4">
        <v>55</v>
      </c>
      <c r="E4">
        <v>7.5</v>
      </c>
      <c r="F4">
        <v>15.7</v>
      </c>
      <c r="G4">
        <v>3000</v>
      </c>
      <c r="H4">
        <v>80.900000000000006</v>
      </c>
      <c r="I4">
        <v>10</v>
      </c>
      <c r="J4">
        <v>250</v>
      </c>
      <c r="M4">
        <f t="shared" si="1"/>
        <v>8.199999999999999E-2</v>
      </c>
      <c r="N4">
        <v>0.14399999999999999</v>
      </c>
      <c r="O4">
        <f t="shared" si="2"/>
        <v>32.626763333838547</v>
      </c>
      <c r="P4">
        <f t="shared" si="3"/>
        <v>2.9519999999999998E-3</v>
      </c>
      <c r="Q4">
        <f t="shared" si="4"/>
        <v>2.3539738961949881E-3</v>
      </c>
      <c r="R4" s="5">
        <f t="shared" si="5"/>
        <v>5.9802610380501166E-4</v>
      </c>
      <c r="S4">
        <f t="shared" si="6"/>
        <v>4.2032862055789075E-4</v>
      </c>
      <c r="T4" s="5">
        <f t="shared" si="7"/>
        <v>0.70285998869196564</v>
      </c>
      <c r="U4" s="5"/>
      <c r="V4" s="5" t="b">
        <f t="shared" si="0"/>
        <v>1</v>
      </c>
      <c r="W4" t="s">
        <v>12</v>
      </c>
      <c r="X4">
        <v>4</v>
      </c>
      <c r="Y4">
        <v>29</v>
      </c>
      <c r="AA4" s="5">
        <v>300000000</v>
      </c>
      <c r="AB4" s="5">
        <v>60000000000</v>
      </c>
      <c r="AC4">
        <f t="shared" si="8"/>
        <v>0.1581580672544835</v>
      </c>
      <c r="AD4">
        <f t="shared" si="9"/>
        <v>15.625</v>
      </c>
      <c r="AE4" s="5">
        <f t="shared" si="10"/>
        <v>0.24698392360312968</v>
      </c>
    </row>
    <row r="5" spans="1:31" x14ac:dyDescent="0.25">
      <c r="A5" t="s">
        <v>15</v>
      </c>
      <c r="B5" s="1">
        <v>1.2890046296296297E-3</v>
      </c>
      <c r="C5">
        <v>111.37</v>
      </c>
      <c r="D5">
        <v>55</v>
      </c>
      <c r="E5">
        <v>7.5</v>
      </c>
      <c r="F5">
        <v>15.7</v>
      </c>
      <c r="G5">
        <v>2952</v>
      </c>
      <c r="H5">
        <v>80.900000000000006</v>
      </c>
      <c r="I5">
        <v>11</v>
      </c>
      <c r="J5">
        <v>250</v>
      </c>
      <c r="M5">
        <f t="shared" si="1"/>
        <v>8.199999999999999E-2</v>
      </c>
      <c r="N5">
        <v>0.14399999999999999</v>
      </c>
      <c r="O5">
        <f t="shared" si="2"/>
        <v>32.626763333838547</v>
      </c>
      <c r="P5">
        <f t="shared" si="3"/>
        <v>2.9519999999999998E-3</v>
      </c>
      <c r="Q5">
        <f t="shared" si="4"/>
        <v>2.3539738961949881E-3</v>
      </c>
      <c r="R5" s="5">
        <f t="shared" si="5"/>
        <v>5.9802610380501166E-4</v>
      </c>
      <c r="S5">
        <f t="shared" si="6"/>
        <v>4.938493310586334E-4</v>
      </c>
      <c r="T5" s="5">
        <f t="shared" si="7"/>
        <v>0.82579895411999371</v>
      </c>
      <c r="U5" s="5"/>
      <c r="V5" s="5" t="b">
        <f t="shared" si="0"/>
        <v>1</v>
      </c>
      <c r="W5" t="s">
        <v>15</v>
      </c>
      <c r="X5">
        <v>8</v>
      </c>
      <c r="Y5">
        <v>29</v>
      </c>
      <c r="AA5" s="5">
        <v>300000000</v>
      </c>
      <c r="AB5" s="5">
        <v>60000000000</v>
      </c>
      <c r="AC5">
        <f t="shared" si="8"/>
        <v>0.1581580672544835</v>
      </c>
      <c r="AD5">
        <f t="shared" si="9"/>
        <v>31.25</v>
      </c>
      <c r="AE5" s="5">
        <f t="shared" si="10"/>
        <v>0.49396784720625936</v>
      </c>
    </row>
    <row r="6" spans="1:31" x14ac:dyDescent="0.25">
      <c r="A6" t="s">
        <v>16</v>
      </c>
      <c r="B6" s="1">
        <v>9.9421296296296302E-4</v>
      </c>
      <c r="C6">
        <v>85.9</v>
      </c>
      <c r="D6">
        <v>55</v>
      </c>
      <c r="E6">
        <v>7.4</v>
      </c>
      <c r="F6">
        <v>16.5</v>
      </c>
      <c r="G6">
        <v>2950</v>
      </c>
      <c r="H6">
        <v>81.099999999999994</v>
      </c>
      <c r="I6">
        <v>15</v>
      </c>
      <c r="J6">
        <v>250</v>
      </c>
      <c r="M6">
        <f t="shared" si="1"/>
        <v>9.0999999999999998E-2</v>
      </c>
      <c r="N6">
        <v>0.14399999999999999</v>
      </c>
      <c r="O6">
        <f t="shared" si="2"/>
        <v>36.207749553406195</v>
      </c>
      <c r="P6">
        <f t="shared" si="3"/>
        <v>3.2759999999999998E-3</v>
      </c>
      <c r="Q6">
        <f t="shared" si="4"/>
        <v>2.4708821311218839E-3</v>
      </c>
      <c r="R6" s="5">
        <f t="shared" si="5"/>
        <v>8.0511786887811588E-4</v>
      </c>
      <c r="S6">
        <f t="shared" si="6"/>
        <v>6.4027939464493598E-4</v>
      </c>
      <c r="T6" s="5">
        <f t="shared" si="7"/>
        <v>0.79526168700879463</v>
      </c>
      <c r="U6" s="5"/>
      <c r="V6" s="5" t="b">
        <f t="shared" si="0"/>
        <v>1</v>
      </c>
      <c r="W6" t="s">
        <v>16</v>
      </c>
      <c r="X6">
        <v>7</v>
      </c>
      <c r="Y6">
        <v>29</v>
      </c>
      <c r="AA6" s="5">
        <v>300000000</v>
      </c>
      <c r="AB6" s="5">
        <v>60000000000</v>
      </c>
      <c r="AC6">
        <f t="shared" si="8"/>
        <v>0.15471038629946826</v>
      </c>
      <c r="AD6">
        <f t="shared" si="9"/>
        <v>27.34375</v>
      </c>
      <c r="AE6" s="5">
        <f t="shared" si="10"/>
        <v>0.44185381883591707</v>
      </c>
    </row>
    <row r="7" spans="1:31" x14ac:dyDescent="0.25">
      <c r="A7" t="s">
        <v>17</v>
      </c>
      <c r="B7" s="1">
        <v>8.1840277777777781E-4</v>
      </c>
      <c r="C7">
        <v>70.709999999999994</v>
      </c>
      <c r="D7">
        <v>55</v>
      </c>
      <c r="E7">
        <v>7.3</v>
      </c>
      <c r="F7">
        <v>16.5</v>
      </c>
      <c r="G7">
        <v>2940</v>
      </c>
      <c r="H7">
        <v>80.900000000000006</v>
      </c>
      <c r="I7">
        <v>18</v>
      </c>
      <c r="J7">
        <v>250</v>
      </c>
      <c r="M7">
        <f t="shared" si="1"/>
        <v>9.1999999999999998E-2</v>
      </c>
      <c r="N7">
        <v>0.14399999999999999</v>
      </c>
      <c r="O7">
        <f t="shared" si="2"/>
        <v>36.605636911135932</v>
      </c>
      <c r="P7">
        <f t="shared" si="3"/>
        <v>3.3120000000000003E-3</v>
      </c>
      <c r="Q7">
        <f t="shared" si="4"/>
        <v>2.4815195003224503E-3</v>
      </c>
      <c r="R7" s="5">
        <f t="shared" si="5"/>
        <v>8.3048049967754996E-4</v>
      </c>
      <c r="S7">
        <f t="shared" si="6"/>
        <v>7.778249186819404E-4</v>
      </c>
      <c r="T7" s="5">
        <f t="shared" si="7"/>
        <v>0.93659624637056005</v>
      </c>
      <c r="U7" s="5"/>
      <c r="V7" s="5" t="b">
        <f t="shared" si="0"/>
        <v>1</v>
      </c>
      <c r="W7" t="s">
        <v>17</v>
      </c>
      <c r="X7">
        <v>13</v>
      </c>
      <c r="Y7">
        <v>29</v>
      </c>
      <c r="AA7" s="5">
        <v>300000000</v>
      </c>
      <c r="AB7" s="5">
        <v>60000000000</v>
      </c>
      <c r="AC7">
        <f t="shared" si="8"/>
        <v>0.1581580672544835</v>
      </c>
      <c r="AD7">
        <f t="shared" si="9"/>
        <v>50.78125</v>
      </c>
      <c r="AE7" s="5">
        <f t="shared" si="10"/>
        <v>0.80269775171017144</v>
      </c>
    </row>
    <row r="8" spans="1:31" x14ac:dyDescent="0.25">
      <c r="A8" t="s">
        <v>18</v>
      </c>
      <c r="C8">
        <v>63.06</v>
      </c>
      <c r="D8">
        <v>55</v>
      </c>
      <c r="E8">
        <v>6.4</v>
      </c>
      <c r="F8">
        <v>17.399999999999999</v>
      </c>
      <c r="G8">
        <v>2945</v>
      </c>
      <c r="H8">
        <v>80.8</v>
      </c>
      <c r="J8">
        <v>250</v>
      </c>
      <c r="M8">
        <f t="shared" si="1"/>
        <v>0.10999999999999999</v>
      </c>
      <c r="N8">
        <v>0.14399999999999999</v>
      </c>
      <c r="O8">
        <f t="shared" si="2"/>
        <v>43.767609350271215</v>
      </c>
      <c r="P8">
        <f t="shared" si="3"/>
        <v>3.9599999999999991E-3</v>
      </c>
      <c r="Q8">
        <f t="shared" si="4"/>
        <v>2.5896019980000467E-3</v>
      </c>
      <c r="R8" s="5">
        <f t="shared" si="5"/>
        <v>1.3703980019999524E-3</v>
      </c>
      <c r="S8">
        <f t="shared" si="6"/>
        <v>8.7218522042499199E-4</v>
      </c>
      <c r="T8" s="5">
        <f t="shared" si="7"/>
        <v>0.63644665210554086</v>
      </c>
      <c r="U8" s="5"/>
      <c r="V8" s="5" t="b">
        <f t="shared" si="0"/>
        <v>1</v>
      </c>
      <c r="W8" t="s">
        <v>18</v>
      </c>
      <c r="X8">
        <v>9</v>
      </c>
      <c r="Y8">
        <v>29</v>
      </c>
      <c r="AA8" s="5">
        <v>300000000</v>
      </c>
      <c r="AB8" s="5">
        <v>60000000000</v>
      </c>
      <c r="AC8">
        <f t="shared" si="8"/>
        <v>0.15988118769183493</v>
      </c>
      <c r="AD8">
        <f t="shared" si="9"/>
        <v>35.15625</v>
      </c>
      <c r="AE8" s="5">
        <f t="shared" si="10"/>
        <v>0.54972461906779135</v>
      </c>
    </row>
    <row r="9" spans="1:31" x14ac:dyDescent="0.25">
      <c r="A9" t="s">
        <v>19</v>
      </c>
      <c r="C9">
        <v>57.03</v>
      </c>
      <c r="D9">
        <v>55</v>
      </c>
      <c r="E9">
        <v>7.2</v>
      </c>
      <c r="F9">
        <v>17</v>
      </c>
      <c r="G9">
        <v>2952</v>
      </c>
      <c r="H9">
        <v>81.3</v>
      </c>
      <c r="J9">
        <v>250</v>
      </c>
      <c r="M9">
        <f t="shared" si="1"/>
        <v>9.8000000000000004E-2</v>
      </c>
      <c r="N9">
        <v>0.14399999999999999</v>
      </c>
      <c r="O9">
        <f t="shared" si="2"/>
        <v>38.992961057514364</v>
      </c>
      <c r="P9">
        <f t="shared" si="3"/>
        <v>3.5280000000000003E-3</v>
      </c>
      <c r="Q9">
        <f t="shared" si="4"/>
        <v>2.5352260921629103E-3</v>
      </c>
      <c r="R9" s="5">
        <f t="shared" si="5"/>
        <v>9.9277390783708997E-4</v>
      </c>
      <c r="S9">
        <f t="shared" si="6"/>
        <v>9.6440469928108007E-4</v>
      </c>
      <c r="T9" s="5">
        <f t="shared" si="7"/>
        <v>0.97142430080800912</v>
      </c>
      <c r="U9" s="5"/>
      <c r="V9" s="5" t="b">
        <f t="shared" si="0"/>
        <v>1</v>
      </c>
      <c r="W9" t="s">
        <v>19</v>
      </c>
      <c r="X9">
        <v>22</v>
      </c>
      <c r="Y9">
        <v>29</v>
      </c>
      <c r="AA9" s="5">
        <v>300000000</v>
      </c>
      <c r="AB9" s="5">
        <v>60000000000</v>
      </c>
      <c r="AC9">
        <f t="shared" si="8"/>
        <v>0.15126082024721937</v>
      </c>
      <c r="AD9">
        <f t="shared" si="9"/>
        <v>85.9375</v>
      </c>
      <c r="AE9" s="5">
        <f t="shared" si="10"/>
        <v>1.4203529350750659</v>
      </c>
    </row>
    <row r="10" spans="1:31" x14ac:dyDescent="0.25">
      <c r="A10" t="s">
        <v>20</v>
      </c>
      <c r="C10">
        <v>47.7</v>
      </c>
      <c r="D10">
        <v>55</v>
      </c>
      <c r="E10">
        <v>7.8</v>
      </c>
      <c r="F10">
        <v>15.5</v>
      </c>
      <c r="G10">
        <v>2998</v>
      </c>
      <c r="H10">
        <v>81.150000000000006</v>
      </c>
      <c r="J10">
        <v>250</v>
      </c>
      <c r="M10">
        <f t="shared" si="1"/>
        <v>7.6999999999999999E-2</v>
      </c>
      <c r="N10">
        <v>0.14399999999999999</v>
      </c>
      <c r="O10">
        <f t="shared" si="2"/>
        <v>30.637326545189854</v>
      </c>
      <c r="P10">
        <f t="shared" si="3"/>
        <v>2.7719999999999997E-3</v>
      </c>
      <c r="Q10">
        <f t="shared" si="4"/>
        <v>2.2730119773455453E-3</v>
      </c>
      <c r="R10" s="5">
        <f t="shared" si="5"/>
        <v>4.9898802265445439E-4</v>
      </c>
      <c r="S10">
        <f t="shared" si="6"/>
        <v>1.1530398322851152E-3</v>
      </c>
      <c r="T10" s="5">
        <f t="shared" si="7"/>
        <v>2.3107565310913025</v>
      </c>
      <c r="U10" s="5"/>
      <c r="V10" s="5" t="b">
        <f t="shared" si="0"/>
        <v>1</v>
      </c>
      <c r="W10" t="s">
        <v>20</v>
      </c>
      <c r="X10">
        <v>20</v>
      </c>
      <c r="Y10">
        <v>29</v>
      </c>
      <c r="AA10" s="5">
        <v>300000000</v>
      </c>
      <c r="AB10" s="5">
        <v>60000000000</v>
      </c>
      <c r="AC10">
        <f t="shared" si="8"/>
        <v>0.15384816987279004</v>
      </c>
      <c r="AD10">
        <f t="shared" si="9"/>
        <v>78.125</v>
      </c>
      <c r="AE10" s="5">
        <f t="shared" si="10"/>
        <v>1.2695146140606994</v>
      </c>
    </row>
    <row r="11" spans="1:31" x14ac:dyDescent="0.25">
      <c r="A11" t="s">
        <v>21</v>
      </c>
      <c r="C11">
        <v>45.55</v>
      </c>
      <c r="D11">
        <v>55</v>
      </c>
      <c r="E11">
        <v>8</v>
      </c>
      <c r="F11">
        <v>16</v>
      </c>
      <c r="G11">
        <v>2950</v>
      </c>
      <c r="H11">
        <v>80.900000000000006</v>
      </c>
      <c r="J11">
        <v>250</v>
      </c>
      <c r="M11">
        <f t="shared" si="1"/>
        <v>0.08</v>
      </c>
      <c r="N11">
        <v>0.14399999999999999</v>
      </c>
      <c r="O11">
        <f t="shared" si="2"/>
        <v>31.830988618379074</v>
      </c>
      <c r="P11">
        <f t="shared" si="3"/>
        <v>2.8800000000000006E-3</v>
      </c>
      <c r="Q11">
        <f t="shared" si="4"/>
        <v>2.3229301850696466E-3</v>
      </c>
      <c r="R11" s="5">
        <f t="shared" si="5"/>
        <v>5.5706981493035398E-4</v>
      </c>
      <c r="S11">
        <f t="shared" si="6"/>
        <v>1.207464324917673E-3</v>
      </c>
      <c r="T11" s="5">
        <f t="shared" si="7"/>
        <v>2.167527826056475</v>
      </c>
      <c r="U11" s="5"/>
      <c r="V11" s="5" t="b">
        <f t="shared" si="0"/>
        <v>1</v>
      </c>
      <c r="W11" t="s">
        <v>21</v>
      </c>
      <c r="X11">
        <v>17</v>
      </c>
      <c r="Y11">
        <v>29</v>
      </c>
      <c r="AA11" s="5">
        <v>300000000</v>
      </c>
      <c r="AB11" s="5">
        <v>60000000000</v>
      </c>
      <c r="AC11">
        <f t="shared" si="8"/>
        <v>0.1581580672544835</v>
      </c>
      <c r="AD11">
        <f t="shared" si="9"/>
        <v>66.40625</v>
      </c>
      <c r="AE11" s="5">
        <f t="shared" si="10"/>
        <v>1.0496816753133011</v>
      </c>
    </row>
    <row r="12" spans="1:31" x14ac:dyDescent="0.25">
      <c r="A12" t="s">
        <v>22</v>
      </c>
      <c r="C12">
        <v>43.88</v>
      </c>
      <c r="D12">
        <v>55</v>
      </c>
      <c r="E12">
        <v>7.5</v>
      </c>
      <c r="F12">
        <v>16.5</v>
      </c>
      <c r="G12">
        <v>2950</v>
      </c>
      <c r="H12">
        <v>81</v>
      </c>
      <c r="J12">
        <v>250</v>
      </c>
      <c r="M12">
        <f t="shared" si="1"/>
        <v>0.09</v>
      </c>
      <c r="N12">
        <v>0.14399999999999999</v>
      </c>
      <c r="O12">
        <f t="shared" si="2"/>
        <v>35.809862195676452</v>
      </c>
      <c r="P12">
        <f t="shared" si="3"/>
        <v>3.2399999999999998E-3</v>
      </c>
      <c r="Q12">
        <f t="shared" si="4"/>
        <v>2.4597681333696792E-3</v>
      </c>
      <c r="R12" s="5">
        <f t="shared" si="5"/>
        <v>7.8023186663032061E-4</v>
      </c>
      <c r="S12">
        <f t="shared" si="6"/>
        <v>1.2534184138559708E-3</v>
      </c>
      <c r="T12" s="5">
        <f t="shared" si="7"/>
        <v>1.6064691375260751</v>
      </c>
      <c r="U12" s="5"/>
      <c r="V12" s="5" t="b">
        <f t="shared" si="0"/>
        <v>1</v>
      </c>
      <c r="W12" t="s">
        <v>22</v>
      </c>
      <c r="X12">
        <v>12</v>
      </c>
      <c r="Y12">
        <v>29</v>
      </c>
      <c r="AA12" s="5">
        <v>300000000</v>
      </c>
      <c r="AB12" s="5">
        <v>60000000000</v>
      </c>
      <c r="AC12">
        <f t="shared" si="8"/>
        <v>0.15643446504023092</v>
      </c>
      <c r="AD12">
        <f t="shared" si="9"/>
        <v>46.875</v>
      </c>
      <c r="AE12" s="5">
        <f t="shared" si="10"/>
        <v>0.74911561189449138</v>
      </c>
    </row>
    <row r="13" spans="1:31" x14ac:dyDescent="0.25">
      <c r="A13" t="s">
        <v>23</v>
      </c>
      <c r="C13">
        <v>43.37</v>
      </c>
      <c r="D13">
        <v>55</v>
      </c>
      <c r="E13">
        <v>7</v>
      </c>
      <c r="F13">
        <v>16.5</v>
      </c>
      <c r="G13">
        <v>2950</v>
      </c>
      <c r="H13">
        <v>81.099999999999994</v>
      </c>
      <c r="J13">
        <v>250</v>
      </c>
      <c r="M13">
        <f t="shared" si="1"/>
        <v>9.5000000000000001E-2</v>
      </c>
      <c r="N13">
        <v>0.14399999999999999</v>
      </c>
      <c r="O13">
        <f t="shared" si="2"/>
        <v>37.799298984325148</v>
      </c>
      <c r="P13">
        <f t="shared" si="3"/>
        <v>3.4200000000000003E-3</v>
      </c>
      <c r="Q13">
        <f t="shared" si="4"/>
        <v>2.510551779388517E-3</v>
      </c>
      <c r="R13" s="5">
        <f t="shared" si="5"/>
        <v>9.0944822061148328E-4</v>
      </c>
      <c r="S13">
        <f t="shared" si="6"/>
        <v>1.2681577127046347E-3</v>
      </c>
      <c r="T13" s="5">
        <f>S13/R13</f>
        <v>1.3944254152830899</v>
      </c>
      <c r="U13" s="5"/>
      <c r="V13" s="5" t="b">
        <f t="shared" si="0"/>
        <v>1</v>
      </c>
      <c r="W13" t="s">
        <v>23</v>
      </c>
      <c r="X13">
        <v>16</v>
      </c>
      <c r="Y13">
        <v>29</v>
      </c>
      <c r="AA13" s="5">
        <v>300000000</v>
      </c>
      <c r="AB13" s="5">
        <v>60000000000</v>
      </c>
      <c r="AC13">
        <f t="shared" si="8"/>
        <v>0.15471038629946826</v>
      </c>
      <c r="AD13">
        <f t="shared" si="9"/>
        <v>62.5</v>
      </c>
      <c r="AE13" s="5">
        <f t="shared" si="10"/>
        <v>1.0099515859106676</v>
      </c>
    </row>
    <row r="14" spans="1:31" s="2" customFormat="1" x14ac:dyDescent="0.25">
      <c r="V14" s="7"/>
      <c r="AA14" s="7"/>
      <c r="AB14" s="7"/>
      <c r="AC14" s="3"/>
      <c r="AD14" s="3"/>
      <c r="AE14" s="7"/>
    </row>
    <row r="15" spans="1:31" x14ac:dyDescent="0.25">
      <c r="A15" t="s">
        <v>24</v>
      </c>
      <c r="B15" s="1">
        <v>1.6378472222222226E-3</v>
      </c>
      <c r="C15">
        <v>141.5</v>
      </c>
      <c r="D15">
        <v>9</v>
      </c>
      <c r="E15">
        <v>9.5</v>
      </c>
      <c r="F15">
        <v>15</v>
      </c>
      <c r="G15">
        <v>3060</v>
      </c>
      <c r="H15">
        <v>81</v>
      </c>
      <c r="I15">
        <v>3</v>
      </c>
      <c r="J15">
        <v>500</v>
      </c>
      <c r="M15">
        <f t="shared" si="1"/>
        <v>5.5E-2</v>
      </c>
      <c r="N15">
        <v>0.14399999999999999</v>
      </c>
      <c r="O15">
        <f t="shared" si="2"/>
        <v>21.883804675135611</v>
      </c>
      <c r="P15">
        <f t="shared" si="3"/>
        <v>1.98E-3</v>
      </c>
      <c r="Q15">
        <f t="shared" si="4"/>
        <v>1.7929772114553208E-3</v>
      </c>
      <c r="R15" s="5">
        <f t="shared" si="5"/>
        <v>1.8702278854467922E-4</v>
      </c>
      <c r="S15">
        <f t="shared" si="6"/>
        <v>6.3604240282685509E-5</v>
      </c>
      <c r="T15" s="5">
        <f t="shared" ref="T15:T32" si="11">S15/R15</f>
        <v>0.3400881827162503</v>
      </c>
      <c r="U15" s="5"/>
      <c r="V15" s="5" t="b">
        <f t="shared" ref="V15:V23" si="12">EXACT(A15,W15)</f>
        <v>1</v>
      </c>
      <c r="W15" t="s">
        <v>24</v>
      </c>
      <c r="X15">
        <v>1</v>
      </c>
      <c r="Y15">
        <v>29</v>
      </c>
      <c r="AA15" s="5">
        <v>300000000</v>
      </c>
      <c r="AB15" s="5">
        <v>60000000000</v>
      </c>
      <c r="AC15">
        <f t="shared" si="8"/>
        <v>0.15643446504023092</v>
      </c>
      <c r="AD15">
        <f t="shared" si="9"/>
        <v>7.8125</v>
      </c>
      <c r="AE15" s="5">
        <f t="shared" si="10"/>
        <v>0.12485260198241523</v>
      </c>
    </row>
    <row r="16" spans="1:31" x14ac:dyDescent="0.25">
      <c r="A16" t="s">
        <v>25</v>
      </c>
      <c r="C16">
        <v>41.98</v>
      </c>
      <c r="D16">
        <v>9</v>
      </c>
      <c r="E16">
        <v>9</v>
      </c>
      <c r="F16">
        <v>15.2</v>
      </c>
      <c r="G16">
        <v>2990</v>
      </c>
      <c r="H16">
        <v>81</v>
      </c>
      <c r="J16">
        <v>500</v>
      </c>
      <c r="M16">
        <f t="shared" si="1"/>
        <v>6.1999999999999993E-2</v>
      </c>
      <c r="N16">
        <v>0.14399999999999999</v>
      </c>
      <c r="O16">
        <f t="shared" si="2"/>
        <v>24.669016179243776</v>
      </c>
      <c r="P16">
        <f t="shared" si="3"/>
        <v>2.2319999999999996E-3</v>
      </c>
      <c r="Q16">
        <f t="shared" si="4"/>
        <v>1.9662057299982645E-3</v>
      </c>
      <c r="R16" s="5">
        <f t="shared" si="5"/>
        <v>2.6579427000173513E-4</v>
      </c>
      <c r="S16">
        <f t="shared" si="6"/>
        <v>2.1438780371605526E-4</v>
      </c>
      <c r="T16" s="5">
        <f t="shared" si="11"/>
        <v>0.80659302292203561</v>
      </c>
      <c r="U16" s="5"/>
      <c r="V16" s="5" t="b">
        <f t="shared" si="12"/>
        <v>1</v>
      </c>
      <c r="W16" t="s">
        <v>25</v>
      </c>
      <c r="X16">
        <v>2</v>
      </c>
      <c r="Y16">
        <v>29</v>
      </c>
      <c r="AA16" s="5">
        <v>300000000</v>
      </c>
      <c r="AB16" s="5">
        <v>60000000000</v>
      </c>
      <c r="AC16">
        <f t="shared" si="8"/>
        <v>0.15643446504023092</v>
      </c>
      <c r="AD16">
        <f t="shared" si="9"/>
        <v>15.625</v>
      </c>
      <c r="AE16" s="5">
        <f t="shared" si="10"/>
        <v>0.24970520396483045</v>
      </c>
    </row>
    <row r="17" spans="1:31" x14ac:dyDescent="0.25">
      <c r="A17" t="s">
        <v>26</v>
      </c>
      <c r="B17" s="1">
        <v>2.1298611111111115E-3</v>
      </c>
      <c r="C17">
        <v>184.02</v>
      </c>
      <c r="D17">
        <v>55</v>
      </c>
      <c r="E17">
        <v>8.5</v>
      </c>
      <c r="F17">
        <v>15.7</v>
      </c>
      <c r="G17">
        <v>2950</v>
      </c>
      <c r="H17">
        <v>81</v>
      </c>
      <c r="I17">
        <v>5</v>
      </c>
      <c r="J17">
        <v>500</v>
      </c>
      <c r="M17">
        <f t="shared" si="1"/>
        <v>7.1999999999999995E-2</v>
      </c>
      <c r="N17">
        <v>0.14399999999999999</v>
      </c>
      <c r="O17">
        <f t="shared" si="2"/>
        <v>28.647889756541161</v>
      </c>
      <c r="P17">
        <f t="shared" si="3"/>
        <v>2.5919999999999997E-3</v>
      </c>
      <c r="Q17">
        <f t="shared" si="4"/>
        <v>2.1810927926220673E-3</v>
      </c>
      <c r="R17" s="5">
        <f t="shared" si="5"/>
        <v>4.1090720737793239E-4</v>
      </c>
      <c r="S17">
        <f t="shared" si="6"/>
        <v>2.988805564612542E-4</v>
      </c>
      <c r="T17" s="5">
        <f t="shared" si="11"/>
        <v>0.72736752019625317</v>
      </c>
      <c r="U17" s="5"/>
      <c r="V17" s="5" t="b">
        <f t="shared" si="12"/>
        <v>1</v>
      </c>
      <c r="W17" t="s">
        <v>26</v>
      </c>
      <c r="X17">
        <v>3</v>
      </c>
      <c r="Y17">
        <v>29</v>
      </c>
      <c r="AA17" s="5">
        <v>300000000</v>
      </c>
      <c r="AB17" s="5">
        <v>60000000000</v>
      </c>
      <c r="AC17">
        <f t="shared" si="8"/>
        <v>0.15643446504023092</v>
      </c>
      <c r="AD17">
        <f t="shared" si="9"/>
        <v>23.4375</v>
      </c>
      <c r="AE17" s="5">
        <f t="shared" si="10"/>
        <v>0.37455780594724569</v>
      </c>
    </row>
    <row r="18" spans="1:31" x14ac:dyDescent="0.25">
      <c r="A18" t="s">
        <v>27</v>
      </c>
      <c r="B18" s="1">
        <v>1.4291666666666665E-3</v>
      </c>
      <c r="C18">
        <v>123.48</v>
      </c>
      <c r="D18">
        <v>55</v>
      </c>
      <c r="E18">
        <v>8.1999999999999993</v>
      </c>
      <c r="F18">
        <v>16.5</v>
      </c>
      <c r="G18">
        <v>2950</v>
      </c>
      <c r="H18">
        <v>80.8</v>
      </c>
      <c r="I18">
        <v>7</v>
      </c>
      <c r="J18">
        <v>500</v>
      </c>
      <c r="M18">
        <f t="shared" si="1"/>
        <v>8.3000000000000004E-2</v>
      </c>
      <c r="N18">
        <v>0.14399999999999999</v>
      </c>
      <c r="O18">
        <f t="shared" si="2"/>
        <v>33.02465069156829</v>
      </c>
      <c r="P18">
        <f t="shared" si="3"/>
        <v>2.9880000000000006E-3</v>
      </c>
      <c r="Q18">
        <f t="shared" si="4"/>
        <v>2.3688161113138134E-3</v>
      </c>
      <c r="R18" s="5">
        <f t="shared" si="5"/>
        <v>6.1918388868618729E-4</v>
      </c>
      <c r="S18">
        <f t="shared" si="6"/>
        <v>4.4541626174279234E-4</v>
      </c>
      <c r="T18" s="5">
        <f t="shared" si="11"/>
        <v>0.71936022542171918</v>
      </c>
      <c r="U18" s="5"/>
      <c r="V18" s="5" t="b">
        <f t="shared" si="12"/>
        <v>1</v>
      </c>
      <c r="W18" t="s">
        <v>27</v>
      </c>
      <c r="X18">
        <v>5</v>
      </c>
      <c r="Y18">
        <v>29</v>
      </c>
      <c r="AA18" s="5">
        <v>300000000</v>
      </c>
      <c r="AB18" s="5">
        <v>60000000000</v>
      </c>
      <c r="AC18">
        <f t="shared" si="8"/>
        <v>0.15988118769183493</v>
      </c>
      <c r="AD18">
        <f t="shared" si="9"/>
        <v>39.0625</v>
      </c>
      <c r="AE18" s="5">
        <f t="shared" si="10"/>
        <v>0.61080513229754585</v>
      </c>
    </row>
    <row r="19" spans="1:31" x14ac:dyDescent="0.25">
      <c r="A19" t="s">
        <v>28</v>
      </c>
      <c r="B19" s="1">
        <v>1.1486111111111111E-3</v>
      </c>
      <c r="C19">
        <v>99.42</v>
      </c>
      <c r="D19">
        <v>55</v>
      </c>
      <c r="E19">
        <v>7.5</v>
      </c>
      <c r="F19">
        <v>17</v>
      </c>
      <c r="G19">
        <v>2940</v>
      </c>
      <c r="H19">
        <v>80.900000000000006</v>
      </c>
      <c r="I19">
        <v>7</v>
      </c>
      <c r="J19">
        <v>500</v>
      </c>
      <c r="M19">
        <f t="shared" si="1"/>
        <v>9.5000000000000001E-2</v>
      </c>
      <c r="N19">
        <v>0.14399999999999999</v>
      </c>
      <c r="O19">
        <f t="shared" si="2"/>
        <v>37.799298984325148</v>
      </c>
      <c r="P19">
        <f t="shared" si="3"/>
        <v>3.4200000000000003E-3</v>
      </c>
      <c r="Q19">
        <f t="shared" si="4"/>
        <v>2.510551779388517E-3</v>
      </c>
      <c r="R19" s="5">
        <f t="shared" si="5"/>
        <v>9.0944822061148328E-4</v>
      </c>
      <c r="S19">
        <f t="shared" si="6"/>
        <v>5.5320860993763829E-4</v>
      </c>
      <c r="T19" s="5">
        <f t="shared" si="11"/>
        <v>0.60829038685201764</v>
      </c>
      <c r="U19" s="5"/>
      <c r="V19" s="5" t="b">
        <f t="shared" si="12"/>
        <v>1</v>
      </c>
      <c r="W19" t="s">
        <v>28</v>
      </c>
      <c r="X19">
        <v>4</v>
      </c>
      <c r="Y19">
        <v>29</v>
      </c>
      <c r="AA19" s="5">
        <v>300000000</v>
      </c>
      <c r="AB19" s="5">
        <v>60000000000</v>
      </c>
      <c r="AC19">
        <f t="shared" si="8"/>
        <v>0.1581580672544835</v>
      </c>
      <c r="AD19">
        <f t="shared" si="9"/>
        <v>31.25</v>
      </c>
      <c r="AE19" s="5">
        <f t="shared" si="10"/>
        <v>0.49396784720625936</v>
      </c>
    </row>
    <row r="20" spans="1:31" x14ac:dyDescent="0.25">
      <c r="A20" t="s">
        <v>29</v>
      </c>
      <c r="B20" s="1">
        <v>9.7546296296296302E-4</v>
      </c>
      <c r="C20">
        <v>84.28</v>
      </c>
      <c r="D20">
        <v>55</v>
      </c>
      <c r="E20">
        <v>7.7</v>
      </c>
      <c r="F20">
        <v>17</v>
      </c>
      <c r="G20">
        <v>2940</v>
      </c>
      <c r="H20">
        <v>81</v>
      </c>
      <c r="I20">
        <v>10</v>
      </c>
      <c r="J20">
        <v>500</v>
      </c>
      <c r="M20">
        <f t="shared" si="1"/>
        <v>9.3000000000000013E-2</v>
      </c>
      <c r="N20">
        <v>0.14399999999999999</v>
      </c>
      <c r="O20">
        <f t="shared" si="2"/>
        <v>37.003524268865675</v>
      </c>
      <c r="P20">
        <f t="shared" si="3"/>
        <v>3.3480000000000003E-3</v>
      </c>
      <c r="Q20">
        <f t="shared" si="4"/>
        <v>2.4916781890427122E-3</v>
      </c>
      <c r="R20" s="5">
        <f t="shared" si="5"/>
        <v>8.5632181095728803E-4</v>
      </c>
      <c r="S20">
        <f t="shared" si="6"/>
        <v>6.5258661604176559E-4</v>
      </c>
      <c r="T20" s="5">
        <f t="shared" si="11"/>
        <v>0.76208103973462327</v>
      </c>
      <c r="U20" s="5"/>
      <c r="V20" s="5" t="b">
        <f t="shared" si="12"/>
        <v>1</v>
      </c>
      <c r="W20" t="s">
        <v>29</v>
      </c>
      <c r="X20">
        <v>3</v>
      </c>
      <c r="Y20">
        <v>29</v>
      </c>
      <c r="AA20" s="5">
        <v>300000000</v>
      </c>
      <c r="AB20" s="5">
        <v>60000000000</v>
      </c>
      <c r="AC20">
        <f t="shared" si="8"/>
        <v>0.15643446504023092</v>
      </c>
      <c r="AD20">
        <f t="shared" si="9"/>
        <v>23.4375</v>
      </c>
      <c r="AE20" s="5">
        <f t="shared" si="10"/>
        <v>0.37455780594724569</v>
      </c>
    </row>
    <row r="21" spans="1:31" x14ac:dyDescent="0.25">
      <c r="A21" t="s">
        <v>30</v>
      </c>
      <c r="B21" s="1">
        <v>7.3854166666666653E-4</v>
      </c>
      <c r="C21">
        <v>63.81</v>
      </c>
      <c r="D21">
        <v>55</v>
      </c>
      <c r="E21">
        <v>7</v>
      </c>
      <c r="F21">
        <v>17.5</v>
      </c>
      <c r="G21">
        <v>2940</v>
      </c>
      <c r="H21">
        <v>81</v>
      </c>
      <c r="I21">
        <v>15</v>
      </c>
      <c r="J21">
        <v>500</v>
      </c>
      <c r="M21">
        <f t="shared" si="1"/>
        <v>0.105</v>
      </c>
      <c r="N21">
        <v>0.14399999999999999</v>
      </c>
      <c r="O21">
        <f t="shared" si="2"/>
        <v>41.778172561622526</v>
      </c>
      <c r="P21">
        <f t="shared" si="3"/>
        <v>3.7799999999999995E-3</v>
      </c>
      <c r="Q21">
        <f t="shared" si="4"/>
        <v>2.5756255588100197E-3</v>
      </c>
      <c r="R21" s="5">
        <f t="shared" si="5"/>
        <v>1.2043744411899798E-3</v>
      </c>
      <c r="S21">
        <f t="shared" si="6"/>
        <v>8.6193386616517783E-4</v>
      </c>
      <c r="T21" s="5">
        <f t="shared" si="11"/>
        <v>0.715669343923926</v>
      </c>
      <c r="U21" s="5"/>
      <c r="V21" s="5" t="b">
        <f t="shared" si="12"/>
        <v>1</v>
      </c>
      <c r="W21" t="s">
        <v>30</v>
      </c>
      <c r="X21">
        <v>5</v>
      </c>
      <c r="Y21">
        <v>29</v>
      </c>
      <c r="AA21" s="5">
        <v>300000000</v>
      </c>
      <c r="AB21" s="5">
        <v>60000000000</v>
      </c>
      <c r="AC21">
        <f t="shared" si="8"/>
        <v>0.15643446504023092</v>
      </c>
      <c r="AD21">
        <f t="shared" si="9"/>
        <v>39.0625</v>
      </c>
      <c r="AE21" s="5">
        <f t="shared" si="10"/>
        <v>0.62426300991207617</v>
      </c>
    </row>
    <row r="22" spans="1:31" x14ac:dyDescent="0.25">
      <c r="A22" t="s">
        <v>31</v>
      </c>
      <c r="C22">
        <v>53.93</v>
      </c>
      <c r="D22">
        <v>55</v>
      </c>
      <c r="E22">
        <v>7.5</v>
      </c>
      <c r="F22">
        <v>17</v>
      </c>
      <c r="G22">
        <v>2940</v>
      </c>
      <c r="H22">
        <v>81</v>
      </c>
      <c r="I22">
        <v>15</v>
      </c>
      <c r="J22">
        <v>500</v>
      </c>
      <c r="M22">
        <f t="shared" si="1"/>
        <v>9.5000000000000001E-2</v>
      </c>
      <c r="N22">
        <v>0.14399999999999999</v>
      </c>
      <c r="O22">
        <f t="shared" si="2"/>
        <v>37.799298984325148</v>
      </c>
      <c r="P22">
        <f t="shared" si="3"/>
        <v>3.4200000000000003E-3</v>
      </c>
      <c r="Q22">
        <f t="shared" si="4"/>
        <v>2.510551779388517E-3</v>
      </c>
      <c r="R22" s="5">
        <f t="shared" si="5"/>
        <v>9.0944822061148328E-4</v>
      </c>
      <c r="S22">
        <f t="shared" si="6"/>
        <v>1.0198405340255887E-3</v>
      </c>
      <c r="T22" s="5">
        <f t="shared" si="11"/>
        <v>1.121383835728307</v>
      </c>
      <c r="U22" s="5"/>
      <c r="V22" s="5" t="b">
        <f t="shared" si="12"/>
        <v>1</v>
      </c>
      <c r="W22" t="s">
        <v>31</v>
      </c>
      <c r="X22">
        <v>12</v>
      </c>
      <c r="Y22">
        <v>29</v>
      </c>
      <c r="AA22" s="5">
        <v>300000000</v>
      </c>
      <c r="AB22" s="5">
        <v>60000000000</v>
      </c>
      <c r="AC22">
        <f t="shared" si="8"/>
        <v>0.15643446504023092</v>
      </c>
      <c r="AD22">
        <f t="shared" si="9"/>
        <v>93.75</v>
      </c>
      <c r="AE22" s="5">
        <f t="shared" si="10"/>
        <v>1.4982312237889828</v>
      </c>
    </row>
    <row r="23" spans="1:31" x14ac:dyDescent="0.25">
      <c r="A23" t="s">
        <v>32</v>
      </c>
      <c r="C23">
        <v>44.1</v>
      </c>
      <c r="D23">
        <v>55</v>
      </c>
      <c r="E23">
        <v>8</v>
      </c>
      <c r="F23">
        <v>16</v>
      </c>
      <c r="G23">
        <v>2940</v>
      </c>
      <c r="H23">
        <v>80</v>
      </c>
      <c r="J23">
        <v>500</v>
      </c>
      <c r="M23">
        <f t="shared" si="1"/>
        <v>0.08</v>
      </c>
      <c r="N23">
        <v>0.14399999999999999</v>
      </c>
      <c r="O23">
        <f t="shared" si="2"/>
        <v>31.830988618379074</v>
      </c>
      <c r="P23">
        <f t="shared" si="3"/>
        <v>2.8800000000000006E-3</v>
      </c>
      <c r="Q23">
        <f t="shared" si="4"/>
        <v>2.3229301850696466E-3</v>
      </c>
      <c r="R23" s="5">
        <f t="shared" si="5"/>
        <v>5.5706981493035398E-4</v>
      </c>
      <c r="S23">
        <f t="shared" si="6"/>
        <v>1.2471655328798186E-3</v>
      </c>
      <c r="T23" s="5">
        <f t="shared" si="11"/>
        <v>2.2387957477748848</v>
      </c>
      <c r="U23" s="5"/>
      <c r="V23" s="5" t="b">
        <f t="shared" si="12"/>
        <v>1</v>
      </c>
      <c r="W23" t="s">
        <v>32</v>
      </c>
      <c r="X23">
        <v>8</v>
      </c>
      <c r="Y23">
        <v>29</v>
      </c>
      <c r="AA23" s="5">
        <v>300000000</v>
      </c>
      <c r="AB23" s="5">
        <v>60000000000</v>
      </c>
      <c r="AC23">
        <f t="shared" si="8"/>
        <v>0.17364817766693041</v>
      </c>
      <c r="AD23">
        <f t="shared" si="9"/>
        <v>62.5</v>
      </c>
      <c r="AE23" s="5">
        <f t="shared" si="10"/>
        <v>0.89980788799119238</v>
      </c>
    </row>
    <row r="24" spans="1:31" s="3" customFormat="1" x14ac:dyDescent="0.25">
      <c r="M24" s="2"/>
      <c r="O24" s="2"/>
      <c r="V24" s="7"/>
      <c r="AA24" s="7"/>
      <c r="AB24" s="7"/>
      <c r="AE24" s="7"/>
    </row>
    <row r="25" spans="1:31" x14ac:dyDescent="0.25">
      <c r="A25" t="s">
        <v>41</v>
      </c>
      <c r="B25" s="1">
        <v>2.1440972222222222E-3</v>
      </c>
      <c r="C25">
        <v>185.25</v>
      </c>
      <c r="D25">
        <v>5</v>
      </c>
      <c r="E25">
        <v>9.5</v>
      </c>
      <c r="F25">
        <v>13.5</v>
      </c>
      <c r="G25">
        <v>3070</v>
      </c>
      <c r="H25">
        <v>71</v>
      </c>
      <c r="I25">
        <v>2</v>
      </c>
      <c r="J25">
        <v>500</v>
      </c>
      <c r="M25">
        <f t="shared" ref="M25" si="13">ABS(F25-E25)*0.01</f>
        <v>0.04</v>
      </c>
      <c r="N25">
        <v>0.14399999999999999</v>
      </c>
      <c r="O25">
        <f t="shared" ref="O25" si="14">0.5*360*M25/(PI()*N25)</f>
        <v>15.915494309189537</v>
      </c>
      <c r="P25">
        <f t="shared" ref="P25" si="15">PI()*N25*N25/4 *2*O25/360</f>
        <v>1.4400000000000003E-3</v>
      </c>
      <c r="Q25">
        <f t="shared" ref="Q25" si="16">0.5*((N25/2) *(N25/2))*SIN(RADIANS(2*O25))</f>
        <v>1.3670606799206756E-3</v>
      </c>
      <c r="R25" s="5">
        <f t="shared" ref="R25" si="17">P25-Q25</f>
        <v>7.2939320079324754E-5</v>
      </c>
      <c r="S25">
        <f t="shared" ref="S25" si="18">D25/1000 /C25</f>
        <v>2.6990553306342781E-5</v>
      </c>
      <c r="T25" s="5">
        <f t="shared" si="11"/>
        <v>0.37004119694273752</v>
      </c>
      <c r="U25" s="5"/>
      <c r="V25" s="5" t="b">
        <f t="shared" ref="V25:V32" si="19">EXACT(A25,W25)</f>
        <v>1</v>
      </c>
      <c r="W25" t="s">
        <v>41</v>
      </c>
      <c r="X25">
        <v>1</v>
      </c>
      <c r="Y25">
        <v>32</v>
      </c>
      <c r="AA25" s="5">
        <v>300000000</v>
      </c>
      <c r="AB25" s="5">
        <v>60000000000</v>
      </c>
      <c r="AC25">
        <f t="shared" si="8"/>
        <v>0.32556815445715676</v>
      </c>
      <c r="AD25">
        <f t="shared" si="9"/>
        <v>7.8125</v>
      </c>
      <c r="AE25" s="5">
        <f t="shared" si="10"/>
        <v>5.9991279038227374E-2</v>
      </c>
    </row>
    <row r="26" spans="1:31" x14ac:dyDescent="0.25">
      <c r="A26" t="s">
        <v>42</v>
      </c>
      <c r="C26">
        <v>41.09</v>
      </c>
      <c r="D26">
        <v>9</v>
      </c>
      <c r="E26">
        <v>8.5</v>
      </c>
      <c r="F26">
        <v>15</v>
      </c>
      <c r="G26">
        <v>3000</v>
      </c>
      <c r="H26">
        <v>71</v>
      </c>
      <c r="I26">
        <v>4</v>
      </c>
      <c r="J26">
        <v>500</v>
      </c>
      <c r="M26">
        <f t="shared" ref="M26:M32" si="20">ABS(F26-E26)*0.01</f>
        <v>6.5000000000000002E-2</v>
      </c>
      <c r="N26">
        <v>1.1439999999999999</v>
      </c>
      <c r="O26">
        <f t="shared" ref="O26:O32" si="21">0.5*360*M26/(PI()*N26)</f>
        <v>3.2554420177887686</v>
      </c>
      <c r="P26">
        <f t="shared" ref="P26:P32" si="22">PI()*N26*N26/4 *2*O26/360</f>
        <v>1.8589999999999999E-2</v>
      </c>
      <c r="Q26">
        <f t="shared" ref="Q26:Q32" si="23">0.5*((N26/2) *(N26/2))*SIN(RADIANS(2*O26))</f>
        <v>1.8550016354922528E-2</v>
      </c>
      <c r="R26" s="5">
        <f t="shared" ref="R26:R32" si="24">P26-Q26</f>
        <v>3.9983645077470986E-5</v>
      </c>
      <c r="S26">
        <f t="shared" ref="S26:S32" si="25">D26/1000 /C26</f>
        <v>2.1903139449987828E-4</v>
      </c>
      <c r="T26" s="5">
        <f t="shared" si="11"/>
        <v>5.4780246792279765</v>
      </c>
      <c r="U26" s="5"/>
      <c r="V26" s="5" t="b">
        <f t="shared" si="19"/>
        <v>1</v>
      </c>
      <c r="W26" t="s">
        <v>42</v>
      </c>
      <c r="X26">
        <v>4</v>
      </c>
      <c r="Y26">
        <v>29</v>
      </c>
      <c r="AA26" s="5">
        <v>300000000</v>
      </c>
      <c r="AB26" s="5">
        <v>60000000000</v>
      </c>
      <c r="AC26">
        <f t="shared" si="8"/>
        <v>0.32556815445715676</v>
      </c>
      <c r="AD26">
        <f t="shared" si="9"/>
        <v>31.25</v>
      </c>
      <c r="AE26" s="5">
        <f t="shared" si="10"/>
        <v>0.2399651161529095</v>
      </c>
    </row>
    <row r="27" spans="1:31" x14ac:dyDescent="0.25">
      <c r="A27" t="s">
        <v>43</v>
      </c>
      <c r="B27" s="1">
        <v>1.5946759259259258E-3</v>
      </c>
      <c r="C27">
        <v>137.78</v>
      </c>
      <c r="D27">
        <v>55</v>
      </c>
      <c r="E27">
        <v>7.7</v>
      </c>
      <c r="F27">
        <v>15.7</v>
      </c>
      <c r="G27">
        <v>3030</v>
      </c>
      <c r="H27">
        <v>71</v>
      </c>
      <c r="I27">
        <v>8</v>
      </c>
      <c r="J27">
        <v>500</v>
      </c>
      <c r="M27">
        <f t="shared" si="20"/>
        <v>7.9999999999999988E-2</v>
      </c>
      <c r="N27">
        <v>2.1440000000000001</v>
      </c>
      <c r="O27">
        <f t="shared" si="21"/>
        <v>2.1379022206373999</v>
      </c>
      <c r="P27">
        <f t="shared" si="22"/>
        <v>4.2880000000000001E-2</v>
      </c>
      <c r="Q27">
        <f t="shared" si="23"/>
        <v>4.2840210086429201E-2</v>
      </c>
      <c r="R27" s="5">
        <f t="shared" si="24"/>
        <v>3.978991357080075E-5</v>
      </c>
      <c r="S27">
        <f t="shared" si="25"/>
        <v>3.9918710988532443E-4</v>
      </c>
      <c r="T27" s="5">
        <f t="shared" si="11"/>
        <v>10.032369363532926</v>
      </c>
      <c r="U27" s="5"/>
      <c r="V27" s="5" t="b">
        <f t="shared" si="19"/>
        <v>1</v>
      </c>
      <c r="W27" t="s">
        <v>43</v>
      </c>
      <c r="X27">
        <v>8</v>
      </c>
      <c r="Y27">
        <v>29</v>
      </c>
      <c r="AA27" s="5">
        <v>300000000</v>
      </c>
      <c r="AB27" s="5">
        <v>60000000000</v>
      </c>
      <c r="AC27">
        <f t="shared" si="8"/>
        <v>0.32556815445715676</v>
      </c>
      <c r="AD27">
        <f t="shared" si="9"/>
        <v>62.5</v>
      </c>
      <c r="AE27" s="5">
        <f t="shared" si="10"/>
        <v>0.47993023230581899</v>
      </c>
    </row>
    <row r="28" spans="1:31" x14ac:dyDescent="0.25">
      <c r="A28" t="s">
        <v>44</v>
      </c>
      <c r="B28" s="1">
        <v>1.0516203703703703E-3</v>
      </c>
      <c r="C28">
        <v>90.86</v>
      </c>
      <c r="D28">
        <v>55</v>
      </c>
      <c r="E28">
        <v>7.5</v>
      </c>
      <c r="F28">
        <v>16.5</v>
      </c>
      <c r="G28">
        <v>2990</v>
      </c>
      <c r="H28">
        <v>71</v>
      </c>
      <c r="I28">
        <v>14</v>
      </c>
      <c r="J28">
        <v>500</v>
      </c>
      <c r="M28">
        <f t="shared" si="20"/>
        <v>0.09</v>
      </c>
      <c r="N28">
        <v>3.1440000000000001</v>
      </c>
      <c r="O28">
        <f t="shared" si="21"/>
        <v>1.6401463601073183</v>
      </c>
      <c r="P28">
        <f t="shared" si="22"/>
        <v>7.0739999999999997E-2</v>
      </c>
      <c r="Q28">
        <f t="shared" si="23"/>
        <v>7.0701361294836423E-2</v>
      </c>
      <c r="R28" s="5">
        <f t="shared" si="24"/>
        <v>3.8638705163573928E-5</v>
      </c>
      <c r="S28">
        <f t="shared" si="25"/>
        <v>6.0532687651331722E-4</v>
      </c>
      <c r="T28" s="5">
        <f t="shared" si="11"/>
        <v>15.666334416505764</v>
      </c>
      <c r="U28" s="5"/>
      <c r="V28" s="5" t="b">
        <f t="shared" si="19"/>
        <v>1</v>
      </c>
      <c r="W28" t="s">
        <v>44</v>
      </c>
      <c r="X28">
        <v>13</v>
      </c>
      <c r="Y28">
        <v>29</v>
      </c>
      <c r="AA28" s="5">
        <v>300000000</v>
      </c>
      <c r="AB28" s="5">
        <v>60000000000</v>
      </c>
      <c r="AC28">
        <f t="shared" si="8"/>
        <v>0.32556815445715676</v>
      </c>
      <c r="AD28">
        <f t="shared" si="9"/>
        <v>101.5625</v>
      </c>
      <c r="AE28" s="5">
        <f t="shared" si="10"/>
        <v>0.77988662749695581</v>
      </c>
    </row>
    <row r="29" spans="1:31" x14ac:dyDescent="0.25">
      <c r="A29" t="s">
        <v>45</v>
      </c>
      <c r="B29" s="1">
        <v>7.7222222222222232E-4</v>
      </c>
      <c r="C29">
        <v>66.72</v>
      </c>
      <c r="D29">
        <v>55</v>
      </c>
      <c r="E29">
        <v>7.5</v>
      </c>
      <c r="F29">
        <v>17</v>
      </c>
      <c r="G29">
        <v>2950</v>
      </c>
      <c r="H29">
        <v>71</v>
      </c>
      <c r="I29">
        <v>30</v>
      </c>
      <c r="J29">
        <v>500</v>
      </c>
      <c r="M29">
        <f t="shared" si="20"/>
        <v>9.5000000000000001E-2</v>
      </c>
      <c r="N29">
        <v>4.1440000000000001</v>
      </c>
      <c r="O29">
        <f t="shared" si="21"/>
        <v>1.3134891538954685</v>
      </c>
      <c r="P29">
        <f t="shared" si="22"/>
        <v>9.8420000000000007E-2</v>
      </c>
      <c r="Q29">
        <f t="shared" si="23"/>
        <v>9.8385521038966542E-2</v>
      </c>
      <c r="R29" s="5">
        <f t="shared" si="24"/>
        <v>3.4478961033465594E-5</v>
      </c>
      <c r="S29">
        <f t="shared" si="25"/>
        <v>8.2434052757793762E-4</v>
      </c>
      <c r="T29" s="5">
        <f t="shared" si="11"/>
        <v>23.908508344489416</v>
      </c>
      <c r="U29" s="5"/>
      <c r="V29" s="5" t="b">
        <f t="shared" si="19"/>
        <v>1</v>
      </c>
      <c r="W29" t="s">
        <v>45</v>
      </c>
      <c r="X29">
        <v>26</v>
      </c>
      <c r="Y29">
        <v>29</v>
      </c>
      <c r="AA29" s="5">
        <v>300000000</v>
      </c>
      <c r="AB29" s="5">
        <v>60000000000</v>
      </c>
      <c r="AC29">
        <f t="shared" si="8"/>
        <v>0.32556815445715676</v>
      </c>
      <c r="AD29">
        <f t="shared" si="9"/>
        <v>203.125</v>
      </c>
      <c r="AE29" s="5">
        <f t="shared" si="10"/>
        <v>1.5597732549939116</v>
      </c>
    </row>
    <row r="30" spans="1:31" x14ac:dyDescent="0.25">
      <c r="A30" t="s">
        <v>46</v>
      </c>
      <c r="C30">
        <v>58.42</v>
      </c>
      <c r="D30">
        <v>55</v>
      </c>
      <c r="E30">
        <v>7.5</v>
      </c>
      <c r="F30">
        <v>16.5</v>
      </c>
      <c r="G30">
        <v>2950</v>
      </c>
      <c r="H30">
        <v>71</v>
      </c>
      <c r="I30">
        <v>30</v>
      </c>
      <c r="J30">
        <v>500</v>
      </c>
      <c r="M30">
        <f t="shared" si="20"/>
        <v>0.09</v>
      </c>
      <c r="N30">
        <v>5.1440000000000001</v>
      </c>
      <c r="O30">
        <f t="shared" si="21"/>
        <v>1.0024533740624824</v>
      </c>
      <c r="P30">
        <f t="shared" si="22"/>
        <v>0.11574000000000001</v>
      </c>
      <c r="Q30">
        <f t="shared" si="23"/>
        <v>0.11571638169485844</v>
      </c>
      <c r="R30" s="5">
        <f t="shared" si="24"/>
        <v>2.3618305141567819E-5</v>
      </c>
      <c r="S30">
        <f t="shared" si="25"/>
        <v>9.4145840465593978E-4</v>
      </c>
      <c r="T30" s="5">
        <f t="shared" si="11"/>
        <v>39.861387132262458</v>
      </c>
      <c r="U30" s="5"/>
      <c r="V30" s="5" t="b">
        <f t="shared" si="19"/>
        <v>1</v>
      </c>
      <c r="W30" t="s">
        <v>46</v>
      </c>
      <c r="X30">
        <v>25</v>
      </c>
      <c r="Y30">
        <v>29</v>
      </c>
      <c r="AA30" s="5">
        <v>300000000</v>
      </c>
      <c r="AB30" s="5">
        <v>60000000000</v>
      </c>
      <c r="AC30">
        <f t="shared" si="8"/>
        <v>0.32556815445715676</v>
      </c>
      <c r="AD30">
        <f t="shared" si="9"/>
        <v>195.3125</v>
      </c>
      <c r="AE30" s="5">
        <f t="shared" si="10"/>
        <v>1.4997819759556843</v>
      </c>
    </row>
    <row r="31" spans="1:31" x14ac:dyDescent="0.25">
      <c r="A31" t="s">
        <v>47</v>
      </c>
      <c r="C31">
        <v>50.39</v>
      </c>
      <c r="D31">
        <v>55</v>
      </c>
      <c r="E31">
        <v>8</v>
      </c>
      <c r="F31">
        <v>16.5</v>
      </c>
      <c r="G31">
        <v>2997</v>
      </c>
      <c r="H31">
        <v>71</v>
      </c>
      <c r="I31">
        <v>25</v>
      </c>
      <c r="J31">
        <v>500</v>
      </c>
      <c r="M31">
        <f t="shared" si="20"/>
        <v>8.5000000000000006E-2</v>
      </c>
      <c r="N31">
        <v>6.1440000000000001</v>
      </c>
      <c r="O31">
        <f t="shared" si="21"/>
        <v>0.79266622047721313</v>
      </c>
      <c r="P31">
        <f t="shared" si="22"/>
        <v>0.13055999999999998</v>
      </c>
      <c r="Q31">
        <f t="shared" si="23"/>
        <v>0.13054334143087906</v>
      </c>
      <c r="R31" s="5">
        <f t="shared" si="24"/>
        <v>1.6658569120919786E-5</v>
      </c>
      <c r="S31">
        <f t="shared" si="25"/>
        <v>1.091486406032943E-3</v>
      </c>
      <c r="T31" s="5">
        <f t="shared" si="11"/>
        <v>65.521017928380019</v>
      </c>
      <c r="U31" s="5"/>
      <c r="V31" s="5" t="b">
        <f t="shared" si="19"/>
        <v>1</v>
      </c>
      <c r="W31" t="s">
        <v>47</v>
      </c>
      <c r="X31">
        <v>27</v>
      </c>
      <c r="Y31">
        <v>29</v>
      </c>
      <c r="AA31" s="5">
        <v>300000000</v>
      </c>
      <c r="AB31" s="5">
        <v>60000000000</v>
      </c>
      <c r="AC31">
        <f t="shared" si="8"/>
        <v>0.32556815445715676</v>
      </c>
      <c r="AD31">
        <f t="shared" si="9"/>
        <v>210.9375</v>
      </c>
      <c r="AE31" s="5">
        <f t="shared" si="10"/>
        <v>1.6197645340321392</v>
      </c>
    </row>
    <row r="32" spans="1:31" x14ac:dyDescent="0.25">
      <c r="A32" t="s">
        <v>48</v>
      </c>
      <c r="C32">
        <v>46.53</v>
      </c>
      <c r="D32">
        <v>55</v>
      </c>
      <c r="E32">
        <v>7.5</v>
      </c>
      <c r="F32">
        <v>17.5</v>
      </c>
      <c r="G32">
        <v>2950</v>
      </c>
      <c r="H32">
        <v>71</v>
      </c>
      <c r="I32">
        <v>25</v>
      </c>
      <c r="J32">
        <v>500</v>
      </c>
      <c r="M32">
        <f t="shared" si="20"/>
        <v>0.1</v>
      </c>
      <c r="N32">
        <v>7.1440000000000001</v>
      </c>
      <c r="O32">
        <f t="shared" si="21"/>
        <v>0.80201259116856549</v>
      </c>
      <c r="P32">
        <f t="shared" si="22"/>
        <v>0.17860000000000001</v>
      </c>
      <c r="Q32">
        <f t="shared" si="23"/>
        <v>0.17857667131361349</v>
      </c>
      <c r="R32" s="5">
        <f t="shared" si="24"/>
        <v>2.3328686386520081E-5</v>
      </c>
      <c r="S32">
        <f t="shared" si="25"/>
        <v>1.1820330969267139E-3</v>
      </c>
      <c r="T32" s="5">
        <f t="shared" si="11"/>
        <v>50.668652205369064</v>
      </c>
      <c r="U32" s="5"/>
      <c r="V32" s="5" t="b">
        <f t="shared" si="19"/>
        <v>1</v>
      </c>
      <c r="W32" t="s">
        <v>48</v>
      </c>
      <c r="X32">
        <v>29</v>
      </c>
      <c r="Y32">
        <v>29</v>
      </c>
      <c r="AA32" s="5">
        <v>300000000</v>
      </c>
      <c r="AB32" s="5">
        <v>60000000000</v>
      </c>
      <c r="AC32">
        <f t="shared" si="8"/>
        <v>0.32556815445715676</v>
      </c>
      <c r="AD32">
        <f t="shared" si="9"/>
        <v>226.5625</v>
      </c>
      <c r="AE32" s="5">
        <f t="shared" si="10"/>
        <v>1.7397470921085938</v>
      </c>
    </row>
    <row r="33" spans="1:31" s="3" customFormat="1" x14ac:dyDescent="0.25">
      <c r="V33" s="7"/>
      <c r="AA33" s="7"/>
      <c r="AB33" s="7"/>
      <c r="AE33" s="7"/>
    </row>
    <row r="34" spans="1:31" x14ac:dyDescent="0.25">
      <c r="A34" t="s">
        <v>49</v>
      </c>
      <c r="B34" s="1">
        <v>1.610763888888889E-3</v>
      </c>
      <c r="C34">
        <v>139.16999999999999</v>
      </c>
      <c r="D34">
        <v>5</v>
      </c>
      <c r="E34">
        <v>9.5</v>
      </c>
      <c r="F34">
        <v>14</v>
      </c>
      <c r="G34">
        <v>3070</v>
      </c>
      <c r="H34">
        <v>71</v>
      </c>
      <c r="I34">
        <v>3</v>
      </c>
      <c r="J34">
        <v>250</v>
      </c>
      <c r="M34">
        <f t="shared" ref="M34:M44" si="26">ABS(F34-E34)*0.01</f>
        <v>4.4999999999999998E-2</v>
      </c>
      <c r="N34">
        <v>0.14399999999999999</v>
      </c>
      <c r="O34">
        <f t="shared" ref="O34:O44" si="27">0.5*360*M34/(PI()*N34)</f>
        <v>17.904931097838226</v>
      </c>
      <c r="P34">
        <f t="shared" ref="P34:P44" si="28">PI()*N34*N34/4 *2*O34/360</f>
        <v>1.6199999999999999E-3</v>
      </c>
      <c r="Q34">
        <f t="shared" ref="Q34:Q44" si="29">0.5*((N34/2) *(N34/2))*SIN(RADIANS(2*O34))</f>
        <v>1.5165721314616778E-3</v>
      </c>
      <c r="R34" s="5">
        <f t="shared" ref="R34:R44" si="30">P34-Q34</f>
        <v>1.0342786853832211E-4</v>
      </c>
      <c r="S34">
        <f t="shared" ref="S34:S44" si="31">D34/1000 /C34</f>
        <v>3.5927283178846017E-5</v>
      </c>
      <c r="T34" s="5">
        <f t="shared" ref="T34:T44" si="32">S34/R34</f>
        <v>0.34736559581651083</v>
      </c>
      <c r="U34" s="5"/>
      <c r="V34" s="5" t="b">
        <f t="shared" ref="V34:V44" si="33">EXACT(A34,W34)</f>
        <v>1</v>
      </c>
      <c r="W34" t="s">
        <v>49</v>
      </c>
      <c r="X34">
        <v>4</v>
      </c>
      <c r="Y34">
        <v>32</v>
      </c>
      <c r="AA34" s="5">
        <v>300000000</v>
      </c>
      <c r="AB34" s="5">
        <v>60000000000</v>
      </c>
      <c r="AC34">
        <f t="shared" si="8"/>
        <v>0.32556815445715676</v>
      </c>
      <c r="AD34">
        <f t="shared" si="9"/>
        <v>15.625</v>
      </c>
      <c r="AE34" s="5">
        <f t="shared" si="10"/>
        <v>0.11998255807645475</v>
      </c>
    </row>
    <row r="35" spans="1:31" x14ac:dyDescent="0.25">
      <c r="A35" t="s">
        <v>50</v>
      </c>
      <c r="B35" s="1">
        <v>7.2974537037037029E-4</v>
      </c>
      <c r="C35">
        <v>63.05</v>
      </c>
      <c r="D35">
        <v>9</v>
      </c>
      <c r="E35">
        <v>9</v>
      </c>
      <c r="F35">
        <v>15</v>
      </c>
      <c r="G35">
        <v>3070</v>
      </c>
      <c r="H35">
        <v>71</v>
      </c>
      <c r="I35">
        <v>7</v>
      </c>
      <c r="J35">
        <v>250</v>
      </c>
      <c r="M35">
        <f t="shared" si="26"/>
        <v>0.06</v>
      </c>
      <c r="N35">
        <v>0.14399999999999999</v>
      </c>
      <c r="O35">
        <f t="shared" si="27"/>
        <v>23.8732414637843</v>
      </c>
      <c r="P35">
        <f t="shared" si="28"/>
        <v>2.1599999999999996E-3</v>
      </c>
      <c r="Q35">
        <f t="shared" si="29"/>
        <v>1.9185384034841276E-3</v>
      </c>
      <c r="R35" s="5">
        <f t="shared" si="30"/>
        <v>2.4146159651587196E-4</v>
      </c>
      <c r="S35">
        <f t="shared" si="31"/>
        <v>1.4274385408406026E-4</v>
      </c>
      <c r="T35" s="5">
        <f t="shared" si="32"/>
        <v>0.59116586713480668</v>
      </c>
      <c r="U35" s="5"/>
      <c r="V35" s="5" t="b">
        <f t="shared" si="33"/>
        <v>1</v>
      </c>
      <c r="W35" t="s">
        <v>50</v>
      </c>
      <c r="X35">
        <v>7</v>
      </c>
      <c r="Y35">
        <v>29</v>
      </c>
      <c r="AA35" s="5">
        <v>300000000</v>
      </c>
      <c r="AB35" s="5">
        <v>60000000000</v>
      </c>
      <c r="AC35">
        <f t="shared" si="8"/>
        <v>0.32556815445715676</v>
      </c>
      <c r="AD35">
        <f t="shared" si="9"/>
        <v>27.34375</v>
      </c>
      <c r="AE35" s="5">
        <f t="shared" si="10"/>
        <v>0.20996947663379581</v>
      </c>
    </row>
    <row r="36" spans="1:31" x14ac:dyDescent="0.25">
      <c r="A36" t="s">
        <v>51</v>
      </c>
      <c r="B36" s="1">
        <v>2.772337962962963E-3</v>
      </c>
      <c r="C36">
        <v>239.53</v>
      </c>
      <c r="D36">
        <v>55</v>
      </c>
      <c r="E36">
        <v>8.5</v>
      </c>
      <c r="F36">
        <v>15</v>
      </c>
      <c r="G36">
        <v>3070</v>
      </c>
      <c r="H36">
        <v>71</v>
      </c>
      <c r="I36">
        <v>10</v>
      </c>
      <c r="J36">
        <v>250</v>
      </c>
      <c r="M36">
        <f t="shared" si="26"/>
        <v>6.5000000000000002E-2</v>
      </c>
      <c r="N36">
        <v>0.14399999999999999</v>
      </c>
      <c r="O36">
        <f t="shared" si="27"/>
        <v>25.862678252433</v>
      </c>
      <c r="P36">
        <f t="shared" si="28"/>
        <v>2.3400000000000005E-3</v>
      </c>
      <c r="Q36">
        <f t="shared" si="29"/>
        <v>2.0348511025062807E-3</v>
      </c>
      <c r="R36" s="5">
        <f t="shared" si="30"/>
        <v>3.0514889749371985E-4</v>
      </c>
      <c r="S36">
        <f t="shared" si="31"/>
        <v>2.2961633198346763E-4</v>
      </c>
      <c r="T36" s="5">
        <f t="shared" si="32"/>
        <v>0.75247308402349145</v>
      </c>
      <c r="U36" s="5"/>
      <c r="V36" s="5" t="b">
        <f t="shared" si="33"/>
        <v>1</v>
      </c>
      <c r="W36" t="s">
        <v>51</v>
      </c>
      <c r="X36">
        <v>10</v>
      </c>
      <c r="Y36">
        <v>29</v>
      </c>
      <c r="AA36" s="5">
        <v>300000000</v>
      </c>
      <c r="AB36" s="5">
        <v>60000000000</v>
      </c>
      <c r="AC36">
        <f t="shared" si="8"/>
        <v>0.32556815445715676</v>
      </c>
      <c r="AD36">
        <f t="shared" si="9"/>
        <v>39.0625</v>
      </c>
      <c r="AE36" s="5">
        <f t="shared" si="10"/>
        <v>0.29995639519113687</v>
      </c>
    </row>
    <row r="37" spans="1:31" x14ac:dyDescent="0.25">
      <c r="A37" t="s">
        <v>52</v>
      </c>
      <c r="B37" s="1">
        <v>1.8328703703703701E-3</v>
      </c>
      <c r="C37">
        <v>158.36000000000001</v>
      </c>
      <c r="D37">
        <v>55</v>
      </c>
      <c r="E37">
        <v>8</v>
      </c>
      <c r="F37">
        <v>15.5</v>
      </c>
      <c r="G37">
        <v>3040</v>
      </c>
      <c r="H37">
        <v>71</v>
      </c>
      <c r="I37">
        <v>15</v>
      </c>
      <c r="J37">
        <v>250</v>
      </c>
      <c r="M37">
        <f t="shared" si="26"/>
        <v>7.4999999999999997E-2</v>
      </c>
      <c r="N37">
        <v>0.14399999999999999</v>
      </c>
      <c r="O37">
        <f t="shared" si="27"/>
        <v>29.841551829730381</v>
      </c>
      <c r="P37">
        <f t="shared" si="28"/>
        <v>2.7000000000000001E-3</v>
      </c>
      <c r="Q37">
        <f t="shared" si="29"/>
        <v>2.2375355228590387E-3</v>
      </c>
      <c r="R37" s="5">
        <f t="shared" si="30"/>
        <v>4.6246447714096139E-4</v>
      </c>
      <c r="S37">
        <f t="shared" si="31"/>
        <v>3.4730992674917904E-4</v>
      </c>
      <c r="T37" s="5">
        <f t="shared" si="32"/>
        <v>0.75099806345410891</v>
      </c>
      <c r="U37" s="5"/>
      <c r="V37" s="5" t="b">
        <f t="shared" si="33"/>
        <v>1</v>
      </c>
      <c r="W37" t="s">
        <v>52</v>
      </c>
      <c r="X37">
        <v>12</v>
      </c>
      <c r="Y37">
        <v>29</v>
      </c>
      <c r="AA37" s="5">
        <v>300000000</v>
      </c>
      <c r="AB37" s="5">
        <v>60000000000</v>
      </c>
      <c r="AC37">
        <f t="shared" si="8"/>
        <v>0.32556815445715676</v>
      </c>
      <c r="AD37">
        <f t="shared" si="9"/>
        <v>46.875</v>
      </c>
      <c r="AE37" s="5">
        <f t="shared" si="10"/>
        <v>0.35994767422936425</v>
      </c>
    </row>
    <row r="38" spans="1:31" x14ac:dyDescent="0.25">
      <c r="A38" t="s">
        <v>53</v>
      </c>
      <c r="B38" s="1">
        <v>1.3101851851851853E-3</v>
      </c>
      <c r="C38">
        <v>113.2</v>
      </c>
      <c r="D38">
        <v>55</v>
      </c>
      <c r="E38">
        <v>7.7</v>
      </c>
      <c r="F38">
        <v>16</v>
      </c>
      <c r="G38">
        <v>3040</v>
      </c>
      <c r="H38">
        <v>71</v>
      </c>
      <c r="I38">
        <v>28</v>
      </c>
      <c r="J38">
        <v>250</v>
      </c>
      <c r="M38">
        <f t="shared" si="26"/>
        <v>8.3000000000000004E-2</v>
      </c>
      <c r="N38">
        <v>0.14399999999999999</v>
      </c>
      <c r="O38">
        <f t="shared" si="27"/>
        <v>33.02465069156829</v>
      </c>
      <c r="P38">
        <f t="shared" si="28"/>
        <v>2.9880000000000006E-3</v>
      </c>
      <c r="Q38">
        <f t="shared" si="29"/>
        <v>2.3688161113138134E-3</v>
      </c>
      <c r="R38" s="5">
        <f t="shared" si="30"/>
        <v>6.1918388868618729E-4</v>
      </c>
      <c r="S38">
        <f t="shared" si="31"/>
        <v>4.8586572438162541E-4</v>
      </c>
      <c r="T38" s="5">
        <f t="shared" si="32"/>
        <v>0.78468728476213678</v>
      </c>
      <c r="U38" s="5"/>
      <c r="V38" s="5" t="b">
        <f t="shared" si="33"/>
        <v>1</v>
      </c>
      <c r="W38" t="s">
        <v>53</v>
      </c>
      <c r="X38">
        <v>21</v>
      </c>
      <c r="Y38">
        <v>29</v>
      </c>
      <c r="AA38" s="5">
        <v>300000000</v>
      </c>
      <c r="AB38" s="5">
        <v>60000000000</v>
      </c>
      <c r="AC38">
        <f t="shared" si="8"/>
        <v>0.32556815445715676</v>
      </c>
      <c r="AD38">
        <f t="shared" si="9"/>
        <v>82.03125</v>
      </c>
      <c r="AE38" s="5">
        <f t="shared" si="10"/>
        <v>0.6299084299013874</v>
      </c>
    </row>
    <row r="39" spans="1:31" x14ac:dyDescent="0.25">
      <c r="A39" t="s">
        <v>54</v>
      </c>
      <c r="B39" s="1">
        <v>1.047337962962963E-3</v>
      </c>
      <c r="C39">
        <v>90.49</v>
      </c>
      <c r="D39">
        <v>55</v>
      </c>
      <c r="E39">
        <v>7.5</v>
      </c>
      <c r="F39">
        <v>16.5</v>
      </c>
      <c r="G39">
        <v>3040</v>
      </c>
      <c r="H39">
        <v>71</v>
      </c>
      <c r="I39">
        <v>32</v>
      </c>
      <c r="J39">
        <v>250</v>
      </c>
      <c r="M39">
        <f t="shared" si="26"/>
        <v>0.09</v>
      </c>
      <c r="N39">
        <v>0.14399999999999999</v>
      </c>
      <c r="O39">
        <f t="shared" si="27"/>
        <v>35.809862195676452</v>
      </c>
      <c r="P39">
        <f t="shared" si="28"/>
        <v>3.2399999999999998E-3</v>
      </c>
      <c r="Q39">
        <f t="shared" si="29"/>
        <v>2.4597681333696792E-3</v>
      </c>
      <c r="R39" s="5">
        <f t="shared" si="30"/>
        <v>7.8023186663032061E-4</v>
      </c>
      <c r="S39">
        <f t="shared" si="31"/>
        <v>6.0780196706818437E-4</v>
      </c>
      <c r="T39" s="5">
        <f t="shared" si="32"/>
        <v>0.77900172123598388</v>
      </c>
      <c r="U39" s="5"/>
      <c r="V39" s="5" t="b">
        <f t="shared" si="33"/>
        <v>1</v>
      </c>
      <c r="W39" t="s">
        <v>54</v>
      </c>
      <c r="X39">
        <v>26</v>
      </c>
      <c r="Y39">
        <v>29</v>
      </c>
      <c r="AA39" s="5">
        <v>300000000</v>
      </c>
      <c r="AB39" s="5">
        <v>60000000000</v>
      </c>
      <c r="AC39">
        <f t="shared" si="8"/>
        <v>0.32556815445715676</v>
      </c>
      <c r="AD39">
        <f t="shared" si="9"/>
        <v>101.5625</v>
      </c>
      <c r="AE39" s="5">
        <f t="shared" si="10"/>
        <v>0.77988662749695581</v>
      </c>
    </row>
    <row r="40" spans="1:31" x14ac:dyDescent="0.25">
      <c r="A40" t="s">
        <v>55</v>
      </c>
      <c r="B40" s="1">
        <v>8.2685185185185173E-4</v>
      </c>
      <c r="C40">
        <v>71.400000000000006</v>
      </c>
      <c r="D40">
        <v>55</v>
      </c>
      <c r="E40">
        <v>7.5</v>
      </c>
      <c r="F40">
        <v>16.5</v>
      </c>
      <c r="G40">
        <v>3030</v>
      </c>
      <c r="H40">
        <v>71</v>
      </c>
      <c r="I40">
        <v>32</v>
      </c>
      <c r="J40">
        <v>250</v>
      </c>
      <c r="M40">
        <f t="shared" si="26"/>
        <v>0.09</v>
      </c>
      <c r="N40">
        <v>0.14399999999999999</v>
      </c>
      <c r="O40">
        <f t="shared" si="27"/>
        <v>35.809862195676452</v>
      </c>
      <c r="P40">
        <f t="shared" si="28"/>
        <v>3.2399999999999998E-3</v>
      </c>
      <c r="Q40">
        <f t="shared" si="29"/>
        <v>2.4597681333696792E-3</v>
      </c>
      <c r="R40" s="5">
        <f t="shared" si="30"/>
        <v>7.8023186663032061E-4</v>
      </c>
      <c r="S40">
        <f t="shared" si="31"/>
        <v>7.7030812324929969E-4</v>
      </c>
      <c r="T40" s="5">
        <f t="shared" si="32"/>
        <v>0.98728103297820968</v>
      </c>
      <c r="U40" s="5"/>
      <c r="V40" s="5" t="b">
        <f t="shared" si="33"/>
        <v>1</v>
      </c>
      <c r="W40" t="s">
        <v>55</v>
      </c>
      <c r="X40">
        <v>29</v>
      </c>
      <c r="Y40">
        <v>28</v>
      </c>
      <c r="AA40" s="5">
        <v>300000000</v>
      </c>
      <c r="AB40" s="5">
        <v>60000000000</v>
      </c>
      <c r="AC40">
        <f t="shared" si="8"/>
        <v>0.32556815445715676</v>
      </c>
      <c r="AD40">
        <f t="shared" si="9"/>
        <v>113.28125</v>
      </c>
      <c r="AE40" s="5">
        <f t="shared" si="10"/>
        <v>0.8698735460542969</v>
      </c>
    </row>
    <row r="41" spans="1:31" x14ac:dyDescent="0.25">
      <c r="A41" t="s">
        <v>56</v>
      </c>
      <c r="C41">
        <v>59.24</v>
      </c>
      <c r="D41">
        <v>55</v>
      </c>
      <c r="E41">
        <v>7.5</v>
      </c>
      <c r="F41">
        <v>16.5</v>
      </c>
      <c r="G41">
        <v>3030</v>
      </c>
      <c r="H41">
        <v>71</v>
      </c>
      <c r="I41">
        <v>15</v>
      </c>
      <c r="J41">
        <v>250</v>
      </c>
      <c r="M41">
        <f t="shared" si="26"/>
        <v>0.09</v>
      </c>
      <c r="N41">
        <v>0.14399999999999999</v>
      </c>
      <c r="O41">
        <f t="shared" si="27"/>
        <v>35.809862195676452</v>
      </c>
      <c r="P41">
        <f t="shared" si="28"/>
        <v>3.2399999999999998E-3</v>
      </c>
      <c r="Q41">
        <f t="shared" si="29"/>
        <v>2.4597681333696792E-3</v>
      </c>
      <c r="R41" s="5">
        <f t="shared" si="30"/>
        <v>7.8023186663032061E-4</v>
      </c>
      <c r="S41">
        <f t="shared" si="31"/>
        <v>9.2842673869007427E-4</v>
      </c>
      <c r="T41" s="5">
        <f t="shared" si="32"/>
        <v>1.1899369641229605</v>
      </c>
      <c r="U41" s="5"/>
      <c r="V41" s="5" t="b">
        <f t="shared" si="33"/>
        <v>1</v>
      </c>
      <c r="W41" t="s">
        <v>56</v>
      </c>
      <c r="X41">
        <v>16</v>
      </c>
      <c r="Y41">
        <v>29</v>
      </c>
      <c r="AA41" s="5">
        <v>300000000</v>
      </c>
      <c r="AB41" s="5">
        <v>60000000000</v>
      </c>
      <c r="AC41">
        <f t="shared" si="8"/>
        <v>0.32556815445715676</v>
      </c>
      <c r="AD41">
        <f t="shared" si="9"/>
        <v>62.5</v>
      </c>
      <c r="AE41" s="5">
        <f t="shared" si="10"/>
        <v>0.47993023230581899</v>
      </c>
    </row>
    <row r="42" spans="1:31" x14ac:dyDescent="0.25">
      <c r="A42" t="s">
        <v>57</v>
      </c>
      <c r="C42">
        <v>53.58</v>
      </c>
      <c r="D42">
        <v>55</v>
      </c>
      <c r="E42">
        <v>7</v>
      </c>
      <c r="F42">
        <v>17</v>
      </c>
      <c r="G42">
        <v>3000</v>
      </c>
      <c r="H42">
        <v>71</v>
      </c>
      <c r="J42">
        <v>250</v>
      </c>
      <c r="M42">
        <f t="shared" si="26"/>
        <v>0.1</v>
      </c>
      <c r="N42">
        <v>0.14399999999999999</v>
      </c>
      <c r="O42">
        <f t="shared" si="27"/>
        <v>39.788735772973837</v>
      </c>
      <c r="P42">
        <f t="shared" si="28"/>
        <v>3.5999999999999999E-3</v>
      </c>
      <c r="Q42">
        <f t="shared" si="29"/>
        <v>2.5492330768005444E-3</v>
      </c>
      <c r="R42" s="5">
        <f t="shared" si="30"/>
        <v>1.0507669231994555E-3</v>
      </c>
      <c r="S42">
        <f t="shared" si="31"/>
        <v>1.0265024262784621E-3</v>
      </c>
      <c r="T42" s="5">
        <f t="shared" si="32"/>
        <v>0.97690782191058023</v>
      </c>
      <c r="U42" s="5"/>
      <c r="V42" s="5" t="b">
        <f t="shared" si="33"/>
        <v>1</v>
      </c>
      <c r="W42" t="s">
        <v>57</v>
      </c>
      <c r="X42">
        <v>15</v>
      </c>
      <c r="Y42">
        <v>29</v>
      </c>
      <c r="AA42" s="5">
        <v>300000000</v>
      </c>
      <c r="AB42" s="5">
        <v>60000000000</v>
      </c>
      <c r="AC42">
        <f t="shared" si="8"/>
        <v>0.32556815445715676</v>
      </c>
      <c r="AD42">
        <f t="shared" si="9"/>
        <v>58.59375</v>
      </c>
      <c r="AE42" s="5">
        <f t="shared" si="10"/>
        <v>0.44993459278670528</v>
      </c>
    </row>
    <row r="43" spans="1:31" x14ac:dyDescent="0.25">
      <c r="A43" t="s">
        <v>58</v>
      </c>
      <c r="C43">
        <v>48.78</v>
      </c>
      <c r="D43">
        <v>55</v>
      </c>
      <c r="E43">
        <v>8</v>
      </c>
      <c r="F43">
        <v>17</v>
      </c>
      <c r="G43">
        <v>2950</v>
      </c>
      <c r="H43">
        <v>71</v>
      </c>
      <c r="J43">
        <v>250</v>
      </c>
      <c r="M43">
        <f t="shared" si="26"/>
        <v>0.09</v>
      </c>
      <c r="N43">
        <v>0.14399999999999999</v>
      </c>
      <c r="O43">
        <f t="shared" si="27"/>
        <v>35.809862195676452</v>
      </c>
      <c r="P43">
        <f t="shared" si="28"/>
        <v>3.2399999999999998E-3</v>
      </c>
      <c r="Q43">
        <f t="shared" si="29"/>
        <v>2.4597681333696792E-3</v>
      </c>
      <c r="R43" s="5">
        <f t="shared" si="30"/>
        <v>7.8023186663032061E-4</v>
      </c>
      <c r="S43">
        <f t="shared" si="31"/>
        <v>1.127511275112751E-3</v>
      </c>
      <c r="T43" s="5">
        <f t="shared" si="32"/>
        <v>1.4450976989471949</v>
      </c>
      <c r="U43" s="5"/>
      <c r="V43" s="5" t="b">
        <f t="shared" si="33"/>
        <v>1</v>
      </c>
      <c r="W43" t="s">
        <v>58</v>
      </c>
      <c r="X43">
        <v>4</v>
      </c>
      <c r="Y43">
        <v>29</v>
      </c>
      <c r="AA43" s="5">
        <v>300000000</v>
      </c>
      <c r="AB43" s="5">
        <v>60000000000</v>
      </c>
      <c r="AC43">
        <f t="shared" si="8"/>
        <v>0.32556815445715676</v>
      </c>
      <c r="AD43">
        <f t="shared" si="9"/>
        <v>15.625</v>
      </c>
      <c r="AE43" s="5">
        <f t="shared" si="10"/>
        <v>0.11998255807645475</v>
      </c>
    </row>
    <row r="44" spans="1:31" x14ac:dyDescent="0.25">
      <c r="A44" t="s">
        <v>59</v>
      </c>
      <c r="C44">
        <v>44.32</v>
      </c>
      <c r="D44">
        <v>55</v>
      </c>
      <c r="E44">
        <v>7.5</v>
      </c>
      <c r="F44">
        <v>16.5</v>
      </c>
      <c r="G44">
        <v>3030</v>
      </c>
      <c r="H44">
        <v>71</v>
      </c>
      <c r="J44">
        <v>250</v>
      </c>
      <c r="M44">
        <f t="shared" si="26"/>
        <v>0.09</v>
      </c>
      <c r="N44">
        <v>0.14399999999999999</v>
      </c>
      <c r="O44">
        <f t="shared" si="27"/>
        <v>35.809862195676452</v>
      </c>
      <c r="P44">
        <f t="shared" si="28"/>
        <v>3.2399999999999998E-3</v>
      </c>
      <c r="Q44">
        <f t="shared" si="29"/>
        <v>2.4597681333696792E-3</v>
      </c>
      <c r="R44" s="5">
        <f t="shared" si="30"/>
        <v>7.8023186663032061E-4</v>
      </c>
      <c r="S44">
        <f t="shared" si="31"/>
        <v>1.2409747292418773E-3</v>
      </c>
      <c r="T44" s="5">
        <f t="shared" si="32"/>
        <v>1.5905204367022603</v>
      </c>
      <c r="U44" s="5"/>
      <c r="V44" s="5" t="b">
        <f t="shared" si="33"/>
        <v>1</v>
      </c>
      <c r="W44" t="s">
        <v>59</v>
      </c>
      <c r="X44">
        <v>5</v>
      </c>
      <c r="Y44">
        <v>29</v>
      </c>
      <c r="AA44" s="5">
        <v>300000000</v>
      </c>
      <c r="AB44" s="5">
        <v>60000000000</v>
      </c>
      <c r="AC44">
        <f t="shared" si="8"/>
        <v>0.32556815445715676</v>
      </c>
      <c r="AD44">
        <f t="shared" si="9"/>
        <v>19.53125</v>
      </c>
      <c r="AE44" s="5">
        <f t="shared" si="10"/>
        <v>0.14997819759556844</v>
      </c>
    </row>
    <row r="45" spans="1:31" s="3" customFormat="1" x14ac:dyDescent="0.25">
      <c r="V45" s="7"/>
      <c r="AA45" s="7"/>
      <c r="AB45" s="7"/>
      <c r="AE45" s="7"/>
    </row>
    <row r="46" spans="1:31" x14ac:dyDescent="0.25">
      <c r="A46" t="s">
        <v>60</v>
      </c>
      <c r="B46" s="1">
        <v>2.775810185185185E-3</v>
      </c>
      <c r="C46">
        <v>239.83</v>
      </c>
      <c r="D46">
        <v>5</v>
      </c>
      <c r="E46">
        <v>13</v>
      </c>
      <c r="F46">
        <v>10.7</v>
      </c>
      <c r="G46">
        <v>2940</v>
      </c>
      <c r="H46">
        <v>71</v>
      </c>
      <c r="I46">
        <v>2</v>
      </c>
      <c r="J46">
        <v>1000</v>
      </c>
      <c r="M46">
        <f t="shared" ref="M46:M54" si="34">ABS(F46-E46)*0.01</f>
        <v>2.3000000000000007E-2</v>
      </c>
      <c r="N46">
        <v>0.14399999999999999</v>
      </c>
      <c r="O46">
        <f t="shared" ref="O46:O54" si="35">0.5*360*M46/(PI()*N46)</f>
        <v>9.1514092277839865</v>
      </c>
      <c r="P46">
        <f t="shared" ref="P46:P54" si="36">PI()*N46*N46/4 *2*O46/360</f>
        <v>8.2800000000000039E-4</v>
      </c>
      <c r="Q46">
        <f t="shared" ref="Q46:Q54" si="37">0.5*((N46/2) *(N46/2))*SIN(RADIANS(2*O46))</f>
        <v>8.1398950035863147E-4</v>
      </c>
      <c r="R46" s="5">
        <f t="shared" ref="R46:R54" si="38">P46-Q46</f>
        <v>1.4010499641368924E-5</v>
      </c>
      <c r="S46">
        <f t="shared" ref="S46:S54" si="39">D46/1000 /C46</f>
        <v>2.0848100738022766E-5</v>
      </c>
      <c r="T46" s="5">
        <f t="shared" ref="T46:T54" si="40">S46/R46</f>
        <v>1.4880340652851807</v>
      </c>
      <c r="U46" s="5"/>
      <c r="V46" s="5" t="b">
        <f t="shared" ref="V46:V54" si="41">EXACT(A46,W46)</f>
        <v>1</v>
      </c>
      <c r="W46" t="s">
        <v>60</v>
      </c>
      <c r="X46">
        <v>1</v>
      </c>
      <c r="Y46">
        <v>29</v>
      </c>
      <c r="AA46" s="5">
        <v>300000000</v>
      </c>
      <c r="AB46" s="5">
        <v>60000000000</v>
      </c>
      <c r="AC46">
        <f t="shared" si="8"/>
        <v>0.32556815445715676</v>
      </c>
      <c r="AD46">
        <f t="shared" si="9"/>
        <v>15.625</v>
      </c>
      <c r="AE46" s="5">
        <f t="shared" si="10"/>
        <v>0.11998255807645475</v>
      </c>
    </row>
    <row r="47" spans="1:31" x14ac:dyDescent="0.25">
      <c r="A47" t="s">
        <v>61</v>
      </c>
      <c r="C47">
        <v>44.34</v>
      </c>
      <c r="D47">
        <v>9</v>
      </c>
      <c r="E47">
        <v>9</v>
      </c>
      <c r="F47">
        <v>15</v>
      </c>
      <c r="G47">
        <v>2940</v>
      </c>
      <c r="H47">
        <v>71</v>
      </c>
      <c r="I47">
        <v>2</v>
      </c>
      <c r="J47">
        <v>1000</v>
      </c>
      <c r="M47">
        <f t="shared" si="34"/>
        <v>0.06</v>
      </c>
      <c r="N47">
        <v>0.14399999999999999</v>
      </c>
      <c r="O47">
        <f t="shared" si="35"/>
        <v>23.8732414637843</v>
      </c>
      <c r="P47">
        <f t="shared" si="36"/>
        <v>2.1599999999999996E-3</v>
      </c>
      <c r="Q47">
        <f t="shared" si="37"/>
        <v>1.9185384034841276E-3</v>
      </c>
      <c r="R47" s="5">
        <f t="shared" si="38"/>
        <v>2.4146159651587196E-4</v>
      </c>
      <c r="S47">
        <f t="shared" si="39"/>
        <v>2.0297699594046004E-4</v>
      </c>
      <c r="T47" s="5">
        <f t="shared" si="40"/>
        <v>0.84061813087166337</v>
      </c>
      <c r="U47" s="5"/>
      <c r="V47" s="5" t="b">
        <f t="shared" si="41"/>
        <v>1</v>
      </c>
      <c r="W47" t="s">
        <v>61</v>
      </c>
      <c r="X47">
        <v>1</v>
      </c>
      <c r="Y47">
        <v>29</v>
      </c>
      <c r="AA47" s="5">
        <v>300000000</v>
      </c>
      <c r="AB47" s="5">
        <v>60000000000</v>
      </c>
      <c r="AC47">
        <f t="shared" si="8"/>
        <v>0.32556815445715676</v>
      </c>
      <c r="AD47">
        <f t="shared" si="9"/>
        <v>15.625</v>
      </c>
      <c r="AE47" s="5">
        <f t="shared" si="10"/>
        <v>0.11998255807645475</v>
      </c>
    </row>
    <row r="48" spans="1:31" x14ac:dyDescent="0.25">
      <c r="A48" t="s">
        <v>62</v>
      </c>
      <c r="B48" s="1">
        <v>1.8951388888888889E-3</v>
      </c>
      <c r="C48">
        <v>163.69999999999999</v>
      </c>
      <c r="D48">
        <v>55</v>
      </c>
      <c r="E48">
        <v>8.1999999999999993</v>
      </c>
      <c r="F48">
        <v>16</v>
      </c>
      <c r="G48">
        <v>2940</v>
      </c>
      <c r="H48">
        <v>71</v>
      </c>
      <c r="I48">
        <v>4</v>
      </c>
      <c r="J48">
        <v>1000</v>
      </c>
      <c r="M48">
        <f t="shared" si="34"/>
        <v>7.8000000000000014E-2</v>
      </c>
      <c r="N48">
        <v>0.14399999999999999</v>
      </c>
      <c r="O48">
        <f t="shared" si="35"/>
        <v>31.035213902919601</v>
      </c>
      <c r="P48">
        <f t="shared" si="36"/>
        <v>2.8080000000000006E-3</v>
      </c>
      <c r="Q48">
        <f t="shared" si="37"/>
        <v>2.2900942047903356E-3</v>
      </c>
      <c r="R48" s="5">
        <f t="shared" si="38"/>
        <v>5.1790579520966497E-4</v>
      </c>
      <c r="S48">
        <f t="shared" si="39"/>
        <v>3.3598045204642643E-4</v>
      </c>
      <c r="T48" s="5">
        <f t="shared" si="40"/>
        <v>0.64872889076363915</v>
      </c>
      <c r="U48" s="5"/>
      <c r="V48" s="5" t="b">
        <f t="shared" si="41"/>
        <v>1</v>
      </c>
      <c r="W48" t="s">
        <v>62</v>
      </c>
      <c r="X48">
        <v>3</v>
      </c>
      <c r="Y48">
        <v>29</v>
      </c>
      <c r="AA48" s="5">
        <v>300000000</v>
      </c>
      <c r="AB48" s="5">
        <v>60000000000</v>
      </c>
      <c r="AC48">
        <f t="shared" si="8"/>
        <v>0.32556815445715676</v>
      </c>
      <c r="AD48">
        <f t="shared" si="9"/>
        <v>46.875</v>
      </c>
      <c r="AE48" s="5">
        <f t="shared" si="10"/>
        <v>0.35994767422936425</v>
      </c>
    </row>
    <row r="49" spans="1:31" x14ac:dyDescent="0.25">
      <c r="A49" t="s">
        <v>63</v>
      </c>
      <c r="B49" s="1">
        <v>1.2991898148148149E-3</v>
      </c>
      <c r="C49">
        <v>112.25</v>
      </c>
      <c r="D49">
        <v>55</v>
      </c>
      <c r="E49">
        <v>8</v>
      </c>
      <c r="F49">
        <v>16.5</v>
      </c>
      <c r="G49">
        <v>2940</v>
      </c>
      <c r="H49">
        <v>71</v>
      </c>
      <c r="I49">
        <v>6</v>
      </c>
      <c r="J49">
        <v>1000</v>
      </c>
      <c r="M49">
        <f t="shared" si="34"/>
        <v>8.5000000000000006E-2</v>
      </c>
      <c r="N49">
        <v>0.14399999999999999</v>
      </c>
      <c r="O49">
        <f t="shared" si="35"/>
        <v>33.820425407027763</v>
      </c>
      <c r="P49">
        <f t="shared" si="36"/>
        <v>3.0599999999999998E-3</v>
      </c>
      <c r="Q49">
        <f t="shared" si="37"/>
        <v>2.3971269460380646E-3</v>
      </c>
      <c r="R49" s="5">
        <f t="shared" si="38"/>
        <v>6.628730539619352E-4</v>
      </c>
      <c r="S49">
        <f t="shared" si="39"/>
        <v>4.8997772828507792E-4</v>
      </c>
      <c r="T49" s="5">
        <f t="shared" si="40"/>
        <v>0.73917279538898617</v>
      </c>
      <c r="U49" s="5"/>
      <c r="V49" s="5" t="b">
        <f t="shared" si="41"/>
        <v>1</v>
      </c>
      <c r="W49" t="s">
        <v>63</v>
      </c>
      <c r="X49">
        <v>5</v>
      </c>
      <c r="Y49">
        <v>29</v>
      </c>
      <c r="AA49" s="5">
        <v>300000000</v>
      </c>
      <c r="AB49" s="5">
        <v>60000000000</v>
      </c>
      <c r="AC49">
        <f t="shared" si="8"/>
        <v>0.32556815445715676</v>
      </c>
      <c r="AD49">
        <f t="shared" si="9"/>
        <v>78.125</v>
      </c>
      <c r="AE49" s="5">
        <f t="shared" si="10"/>
        <v>0.59991279038227374</v>
      </c>
    </row>
    <row r="50" spans="1:31" x14ac:dyDescent="0.25">
      <c r="A50" t="s">
        <v>64</v>
      </c>
      <c r="B50" s="1">
        <v>9.2037037037037033E-4</v>
      </c>
      <c r="C50">
        <v>79.52</v>
      </c>
      <c r="D50">
        <v>55</v>
      </c>
      <c r="E50">
        <v>7.5</v>
      </c>
      <c r="F50">
        <v>16.5</v>
      </c>
      <c r="G50">
        <v>2940</v>
      </c>
      <c r="H50">
        <v>71</v>
      </c>
      <c r="I50">
        <v>8</v>
      </c>
      <c r="J50">
        <v>1000</v>
      </c>
      <c r="M50">
        <f t="shared" si="34"/>
        <v>0.09</v>
      </c>
      <c r="N50">
        <v>0.14399999999999999</v>
      </c>
      <c r="O50">
        <f t="shared" si="35"/>
        <v>35.809862195676452</v>
      </c>
      <c r="P50">
        <f t="shared" si="36"/>
        <v>3.2399999999999998E-3</v>
      </c>
      <c r="Q50">
        <f t="shared" si="37"/>
        <v>2.4597681333696792E-3</v>
      </c>
      <c r="R50" s="5">
        <f t="shared" si="38"/>
        <v>7.8023186663032061E-4</v>
      </c>
      <c r="S50">
        <f t="shared" si="39"/>
        <v>6.9164989939637835E-4</v>
      </c>
      <c r="T50" s="5">
        <f t="shared" si="40"/>
        <v>0.8864671246811392</v>
      </c>
      <c r="U50" s="5"/>
      <c r="V50" s="5" t="b">
        <f t="shared" si="41"/>
        <v>1</v>
      </c>
      <c r="W50" t="s">
        <v>64</v>
      </c>
      <c r="X50">
        <v>6</v>
      </c>
      <c r="Y50">
        <v>29</v>
      </c>
      <c r="AA50" s="5">
        <v>300000000</v>
      </c>
      <c r="AB50" s="5">
        <v>60000000000</v>
      </c>
      <c r="AC50">
        <f t="shared" si="8"/>
        <v>0.32556815445715676</v>
      </c>
      <c r="AD50">
        <f t="shared" si="9"/>
        <v>93.75</v>
      </c>
      <c r="AE50" s="5">
        <f t="shared" si="10"/>
        <v>0.71989534845872849</v>
      </c>
    </row>
    <row r="51" spans="1:31" x14ac:dyDescent="0.25">
      <c r="A51" t="s">
        <v>65</v>
      </c>
      <c r="B51" s="1">
        <v>7.1527777777777779E-4</v>
      </c>
      <c r="C51">
        <v>61.8</v>
      </c>
      <c r="D51">
        <v>55</v>
      </c>
      <c r="E51">
        <v>8</v>
      </c>
      <c r="F51">
        <v>16.5</v>
      </c>
      <c r="G51">
        <v>2940</v>
      </c>
      <c r="H51">
        <v>71</v>
      </c>
      <c r="I51">
        <v>15</v>
      </c>
      <c r="J51">
        <v>1000</v>
      </c>
      <c r="M51">
        <f t="shared" si="34"/>
        <v>8.5000000000000006E-2</v>
      </c>
      <c r="N51">
        <v>0.14399999999999999</v>
      </c>
      <c r="O51">
        <f t="shared" si="35"/>
        <v>33.820425407027763</v>
      </c>
      <c r="P51">
        <f t="shared" si="36"/>
        <v>3.0599999999999998E-3</v>
      </c>
      <c r="Q51">
        <f t="shared" si="37"/>
        <v>2.3971269460380646E-3</v>
      </c>
      <c r="R51" s="5">
        <f t="shared" si="38"/>
        <v>6.628730539619352E-4</v>
      </c>
      <c r="S51">
        <f t="shared" si="39"/>
        <v>8.8996763754045313E-4</v>
      </c>
      <c r="T51" s="5">
        <f t="shared" si="40"/>
        <v>1.3425913637931022</v>
      </c>
      <c r="U51" s="5"/>
      <c r="V51" s="5" t="b">
        <f t="shared" si="41"/>
        <v>1</v>
      </c>
      <c r="W51" t="s">
        <v>65</v>
      </c>
      <c r="X51">
        <v>9</v>
      </c>
      <c r="Y51">
        <v>29</v>
      </c>
      <c r="AA51" s="5">
        <v>300000000</v>
      </c>
      <c r="AB51" s="5">
        <v>60000000000</v>
      </c>
      <c r="AC51">
        <f t="shared" si="8"/>
        <v>0.32556815445715676</v>
      </c>
      <c r="AD51">
        <f t="shared" si="9"/>
        <v>140.625</v>
      </c>
      <c r="AE51" s="5">
        <f t="shared" si="10"/>
        <v>1.0798430226880926</v>
      </c>
    </row>
    <row r="52" spans="1:31" x14ac:dyDescent="0.25">
      <c r="A52" t="s">
        <v>66</v>
      </c>
      <c r="C52">
        <v>53.47</v>
      </c>
      <c r="D52">
        <v>55</v>
      </c>
      <c r="E52">
        <v>7.5</v>
      </c>
      <c r="F52">
        <v>17</v>
      </c>
      <c r="G52">
        <v>2940</v>
      </c>
      <c r="H52">
        <v>71</v>
      </c>
      <c r="I52">
        <v>15</v>
      </c>
      <c r="J52">
        <v>1000</v>
      </c>
      <c r="M52">
        <f t="shared" si="34"/>
        <v>9.5000000000000001E-2</v>
      </c>
      <c r="N52">
        <v>0.14399999999999999</v>
      </c>
      <c r="O52">
        <f t="shared" si="35"/>
        <v>37.799298984325148</v>
      </c>
      <c r="P52">
        <f t="shared" si="36"/>
        <v>3.4200000000000003E-3</v>
      </c>
      <c r="Q52">
        <f t="shared" si="37"/>
        <v>2.510551779388517E-3</v>
      </c>
      <c r="R52" s="5">
        <f t="shared" si="38"/>
        <v>9.0944822061148328E-4</v>
      </c>
      <c r="S52">
        <f t="shared" si="39"/>
        <v>1.0286141761735553E-3</v>
      </c>
      <c r="T52" s="5">
        <f t="shared" si="40"/>
        <v>1.1310310503240621</v>
      </c>
      <c r="U52" s="5"/>
      <c r="V52" s="5" t="b">
        <f t="shared" si="41"/>
        <v>1</v>
      </c>
      <c r="W52" t="s">
        <v>66</v>
      </c>
      <c r="X52">
        <v>10</v>
      </c>
      <c r="Y52">
        <v>29</v>
      </c>
      <c r="AA52" s="5">
        <v>300000000</v>
      </c>
      <c r="AB52" s="5">
        <v>60000000000</v>
      </c>
      <c r="AC52">
        <f t="shared" si="8"/>
        <v>0.32556815445715676</v>
      </c>
      <c r="AD52">
        <f t="shared" si="9"/>
        <v>156.25</v>
      </c>
      <c r="AE52" s="5">
        <f t="shared" si="10"/>
        <v>1.1998255807645475</v>
      </c>
    </row>
    <row r="53" spans="1:31" x14ac:dyDescent="0.25">
      <c r="A53" t="s">
        <v>67</v>
      </c>
      <c r="C53">
        <v>47.59</v>
      </c>
      <c r="D53">
        <v>55</v>
      </c>
      <c r="E53">
        <v>7</v>
      </c>
      <c r="F53">
        <v>17.5</v>
      </c>
      <c r="G53">
        <v>2940</v>
      </c>
      <c r="H53">
        <v>71</v>
      </c>
      <c r="I53">
        <v>15</v>
      </c>
      <c r="J53">
        <v>1000</v>
      </c>
      <c r="M53">
        <f t="shared" si="34"/>
        <v>0.105</v>
      </c>
      <c r="N53">
        <v>0.14399999999999999</v>
      </c>
      <c r="O53">
        <f t="shared" si="35"/>
        <v>41.778172561622526</v>
      </c>
      <c r="P53">
        <f t="shared" si="36"/>
        <v>3.7799999999999995E-3</v>
      </c>
      <c r="Q53">
        <f t="shared" si="37"/>
        <v>2.5756255588100197E-3</v>
      </c>
      <c r="R53" s="5">
        <f t="shared" si="38"/>
        <v>1.2043744411899798E-3</v>
      </c>
      <c r="S53">
        <f t="shared" si="39"/>
        <v>1.1557049800378231E-3</v>
      </c>
      <c r="T53" s="5">
        <f t="shared" si="40"/>
        <v>0.95958942710203232</v>
      </c>
      <c r="U53" s="5"/>
      <c r="V53" s="5" t="b">
        <f t="shared" si="41"/>
        <v>1</v>
      </c>
      <c r="W53" t="s">
        <v>67</v>
      </c>
      <c r="X53">
        <v>19</v>
      </c>
      <c r="Y53">
        <v>29</v>
      </c>
      <c r="AA53" s="5">
        <v>300000000</v>
      </c>
      <c r="AB53" s="5">
        <v>60000000000</v>
      </c>
      <c r="AC53">
        <f t="shared" si="8"/>
        <v>0.32556815445715676</v>
      </c>
      <c r="AD53">
        <f t="shared" si="9"/>
        <v>296.875</v>
      </c>
      <c r="AE53" s="5">
        <f t="shared" si="10"/>
        <v>2.2796686034526403</v>
      </c>
    </row>
    <row r="54" spans="1:31" x14ac:dyDescent="0.25">
      <c r="A54" t="s">
        <v>68</v>
      </c>
      <c r="C54">
        <v>44.37</v>
      </c>
      <c r="D54">
        <v>55</v>
      </c>
      <c r="E54">
        <v>7</v>
      </c>
      <c r="F54">
        <v>16</v>
      </c>
      <c r="G54">
        <v>2940</v>
      </c>
      <c r="H54">
        <v>71</v>
      </c>
      <c r="I54">
        <v>15</v>
      </c>
      <c r="J54">
        <v>1000</v>
      </c>
      <c r="M54">
        <f t="shared" si="34"/>
        <v>0.09</v>
      </c>
      <c r="N54">
        <v>0.14399999999999999</v>
      </c>
      <c r="O54">
        <f t="shared" si="35"/>
        <v>35.809862195676452</v>
      </c>
      <c r="P54">
        <f t="shared" si="36"/>
        <v>3.2399999999999998E-3</v>
      </c>
      <c r="Q54">
        <f t="shared" si="37"/>
        <v>2.4597681333696792E-3</v>
      </c>
      <c r="R54" s="5">
        <f t="shared" si="38"/>
        <v>7.8023186663032061E-4</v>
      </c>
      <c r="S54">
        <f t="shared" si="39"/>
        <v>1.2395762902862296E-3</v>
      </c>
      <c r="T54" s="5">
        <f t="shared" si="40"/>
        <v>1.5887280990453951</v>
      </c>
      <c r="U54" s="5"/>
      <c r="V54" s="5" t="b">
        <f t="shared" si="41"/>
        <v>1</v>
      </c>
      <c r="W54" t="s">
        <v>68</v>
      </c>
      <c r="X54">
        <v>16</v>
      </c>
      <c r="Y54">
        <v>29</v>
      </c>
      <c r="AA54" s="5">
        <v>300000000</v>
      </c>
      <c r="AB54" s="5">
        <v>60000000000</v>
      </c>
      <c r="AC54">
        <f t="shared" si="8"/>
        <v>0.32556815445715676</v>
      </c>
      <c r="AD54">
        <f t="shared" si="9"/>
        <v>250</v>
      </c>
      <c r="AE54" s="5">
        <f t="shared" si="10"/>
        <v>1.919720929223276</v>
      </c>
    </row>
    <row r="55" spans="1:31" s="3" customFormat="1" x14ac:dyDescent="0.25">
      <c r="V55" s="7"/>
      <c r="AA55" s="7"/>
      <c r="AB55" s="7"/>
      <c r="AE55" s="7"/>
    </row>
    <row r="56" spans="1:31" x14ac:dyDescent="0.25">
      <c r="A56" t="s">
        <v>69</v>
      </c>
      <c r="B56" s="1">
        <v>2.0758101851851853E-3</v>
      </c>
      <c r="C56">
        <v>179.35</v>
      </c>
      <c r="D56">
        <v>5</v>
      </c>
      <c r="E56">
        <v>9.5</v>
      </c>
      <c r="F56">
        <v>14.5</v>
      </c>
      <c r="G56">
        <v>3030</v>
      </c>
      <c r="H56">
        <v>61</v>
      </c>
      <c r="J56">
        <v>1000</v>
      </c>
      <c r="M56">
        <f t="shared" ref="M56:M67" si="42">ABS(F56-E56)*0.01</f>
        <v>0.05</v>
      </c>
      <c r="N56">
        <v>0.14399999999999999</v>
      </c>
      <c r="O56">
        <f t="shared" ref="O56:O67" si="43">0.5*360*M56/(PI()*N56)</f>
        <v>19.894367886486918</v>
      </c>
      <c r="P56">
        <f t="shared" ref="P56:P67" si="44">PI()*N56*N56/4 *2*O56/360</f>
        <v>1.8E-3</v>
      </c>
      <c r="Q56">
        <f t="shared" ref="Q56:Q67" si="45">0.5*((N56/2) *(N56/2))*SIN(RADIANS(2*O56))</f>
        <v>1.6587728058368759E-3</v>
      </c>
      <c r="R56" s="5">
        <f t="shared" ref="R56:R67" si="46">P56-Q56</f>
        <v>1.4122719416312401E-4</v>
      </c>
      <c r="S56">
        <f t="shared" ref="S56:S67" si="47">D56/1000 /C56</f>
        <v>2.7878449958182326E-5</v>
      </c>
      <c r="T56" s="5">
        <f t="shared" ref="T56:T67" si="48">S56/R56</f>
        <v>0.1974014291183992</v>
      </c>
      <c r="U56" s="5"/>
      <c r="V56" s="5" t="b">
        <f t="shared" ref="V56:V67" si="49">EXACT(A56,W56)</f>
        <v>1</v>
      </c>
      <c r="W56" t="s">
        <v>69</v>
      </c>
      <c r="X56">
        <v>5</v>
      </c>
      <c r="Y56">
        <v>32</v>
      </c>
      <c r="AA56" s="5">
        <v>300000000</v>
      </c>
      <c r="AB56" s="5">
        <v>60000000000</v>
      </c>
      <c r="AC56">
        <f t="shared" si="8"/>
        <v>0.48480962024633711</v>
      </c>
      <c r="AD56">
        <f t="shared" si="9"/>
        <v>78.125</v>
      </c>
      <c r="AE56" s="5">
        <f t="shared" si="10"/>
        <v>0.40286432414595974</v>
      </c>
    </row>
    <row r="57" spans="1:31" x14ac:dyDescent="0.25">
      <c r="A57" t="s">
        <v>70</v>
      </c>
      <c r="B57" s="1">
        <v>1.4048611111111111E-3</v>
      </c>
      <c r="C57">
        <v>121.38</v>
      </c>
      <c r="D57">
        <v>9</v>
      </c>
      <c r="E57">
        <v>9</v>
      </c>
      <c r="F57">
        <v>15</v>
      </c>
      <c r="G57">
        <v>3060</v>
      </c>
      <c r="H57">
        <v>61</v>
      </c>
      <c r="J57">
        <v>1000</v>
      </c>
      <c r="M57">
        <f t="shared" si="42"/>
        <v>0.06</v>
      </c>
      <c r="N57">
        <v>0.14399999999999999</v>
      </c>
      <c r="O57">
        <f t="shared" si="43"/>
        <v>23.8732414637843</v>
      </c>
      <c r="P57">
        <f t="shared" si="44"/>
        <v>2.1599999999999996E-3</v>
      </c>
      <c r="Q57">
        <f t="shared" si="45"/>
        <v>1.9185384034841276E-3</v>
      </c>
      <c r="R57" s="5">
        <f t="shared" si="46"/>
        <v>2.4146159651587196E-4</v>
      </c>
      <c r="S57">
        <f t="shared" si="47"/>
        <v>7.4147305981216011E-5</v>
      </c>
      <c r="T57" s="5">
        <f t="shared" si="48"/>
        <v>0.307077013699535</v>
      </c>
      <c r="U57" s="5"/>
      <c r="V57" s="5" t="b">
        <f t="shared" si="49"/>
        <v>1</v>
      </c>
      <c r="W57" t="s">
        <v>70</v>
      </c>
      <c r="X57">
        <v>4</v>
      </c>
      <c r="Y57">
        <v>32</v>
      </c>
      <c r="AA57" s="5">
        <v>300000000</v>
      </c>
      <c r="AB57" s="5">
        <v>60000000000</v>
      </c>
      <c r="AC57">
        <f t="shared" si="8"/>
        <v>0.48480962024633711</v>
      </c>
      <c r="AD57">
        <f t="shared" si="9"/>
        <v>62.5</v>
      </c>
      <c r="AE57" s="5">
        <f t="shared" si="10"/>
        <v>0.32229145931676778</v>
      </c>
    </row>
    <row r="58" spans="1:31" x14ac:dyDescent="0.25">
      <c r="A58" t="s">
        <v>71</v>
      </c>
      <c r="B58" s="1">
        <v>8.0752314814814825E-4</v>
      </c>
      <c r="C58">
        <v>69.77</v>
      </c>
      <c r="D58">
        <v>9</v>
      </c>
      <c r="E58">
        <v>8.6999999999999993</v>
      </c>
      <c r="F58">
        <v>14.7</v>
      </c>
      <c r="G58">
        <v>3060</v>
      </c>
      <c r="H58">
        <v>61</v>
      </c>
      <c r="J58">
        <v>1000</v>
      </c>
      <c r="M58">
        <f t="shared" si="42"/>
        <v>0.06</v>
      </c>
      <c r="N58">
        <v>0.14399999999999999</v>
      </c>
      <c r="O58">
        <f t="shared" si="43"/>
        <v>23.8732414637843</v>
      </c>
      <c r="P58">
        <f t="shared" si="44"/>
        <v>2.1599999999999996E-3</v>
      </c>
      <c r="Q58">
        <f t="shared" si="45"/>
        <v>1.9185384034841276E-3</v>
      </c>
      <c r="R58" s="5">
        <f t="shared" si="46"/>
        <v>2.4146159651587196E-4</v>
      </c>
      <c r="S58">
        <f t="shared" si="47"/>
        <v>1.2899527017342697E-4</v>
      </c>
      <c r="T58" s="5">
        <f t="shared" si="48"/>
        <v>0.53422685857602925</v>
      </c>
      <c r="U58" s="5"/>
      <c r="V58" s="5" t="b">
        <f t="shared" si="49"/>
        <v>1</v>
      </c>
      <c r="W58" t="s">
        <v>71</v>
      </c>
      <c r="X58">
        <v>2</v>
      </c>
      <c r="Y58">
        <v>28</v>
      </c>
      <c r="AA58" s="5">
        <v>300000000</v>
      </c>
      <c r="AB58" s="5">
        <v>60000000000</v>
      </c>
      <c r="AC58">
        <f t="shared" si="8"/>
        <v>0.48480962024633711</v>
      </c>
      <c r="AD58">
        <f t="shared" si="9"/>
        <v>31.25</v>
      </c>
      <c r="AE58" s="5">
        <f t="shared" si="10"/>
        <v>0.16114572965838389</v>
      </c>
    </row>
    <row r="59" spans="1:31" x14ac:dyDescent="0.25">
      <c r="A59" t="s">
        <v>72</v>
      </c>
      <c r="C59">
        <v>42.19</v>
      </c>
      <c r="D59">
        <v>9</v>
      </c>
      <c r="E59">
        <v>8.5</v>
      </c>
      <c r="F59">
        <v>15</v>
      </c>
      <c r="G59">
        <v>3030</v>
      </c>
      <c r="H59">
        <v>61</v>
      </c>
      <c r="J59">
        <v>1000</v>
      </c>
      <c r="M59">
        <f t="shared" si="42"/>
        <v>6.5000000000000002E-2</v>
      </c>
      <c r="N59">
        <v>0.14399999999999999</v>
      </c>
      <c r="O59">
        <f t="shared" si="43"/>
        <v>25.862678252433</v>
      </c>
      <c r="P59">
        <f t="shared" si="44"/>
        <v>2.3400000000000005E-3</v>
      </c>
      <c r="Q59">
        <f t="shared" si="45"/>
        <v>2.0348511025062807E-3</v>
      </c>
      <c r="R59" s="5">
        <f t="shared" si="46"/>
        <v>3.0514889749371985E-4</v>
      </c>
      <c r="S59">
        <f t="shared" si="47"/>
        <v>2.1332069210713438E-4</v>
      </c>
      <c r="T59" s="5">
        <f t="shared" si="48"/>
        <v>0.69907082692810529</v>
      </c>
      <c r="U59" s="5"/>
      <c r="V59" s="5" t="b">
        <f t="shared" si="49"/>
        <v>1</v>
      </c>
      <c r="W59" t="s">
        <v>72</v>
      </c>
      <c r="X59">
        <v>1</v>
      </c>
      <c r="Y59">
        <v>32</v>
      </c>
      <c r="AA59" s="5">
        <v>300000000</v>
      </c>
      <c r="AB59" s="5">
        <v>60000000000</v>
      </c>
      <c r="AC59">
        <f t="shared" si="8"/>
        <v>0.48480962024633711</v>
      </c>
      <c r="AD59">
        <f t="shared" si="9"/>
        <v>15.625</v>
      </c>
      <c r="AE59" s="5">
        <f t="shared" si="10"/>
        <v>8.0572864829191945E-2</v>
      </c>
    </row>
    <row r="60" spans="1:31" x14ac:dyDescent="0.25">
      <c r="A60" t="s">
        <v>73</v>
      </c>
      <c r="B60" s="1">
        <v>2.3219907407407408E-3</v>
      </c>
      <c r="C60">
        <v>200.62</v>
      </c>
      <c r="D60">
        <v>55</v>
      </c>
      <c r="E60">
        <v>8.5</v>
      </c>
      <c r="F60">
        <v>15.5</v>
      </c>
      <c r="G60">
        <v>3080</v>
      </c>
      <c r="H60">
        <v>61</v>
      </c>
      <c r="I60">
        <v>3</v>
      </c>
      <c r="J60">
        <v>1000</v>
      </c>
      <c r="M60">
        <f t="shared" si="42"/>
        <v>7.0000000000000007E-2</v>
      </c>
      <c r="N60">
        <v>0.14399999999999999</v>
      </c>
      <c r="O60">
        <f t="shared" si="43"/>
        <v>27.852115041081692</v>
      </c>
      <c r="P60">
        <f t="shared" si="44"/>
        <v>2.5200000000000005E-3</v>
      </c>
      <c r="Q60">
        <f t="shared" si="45"/>
        <v>2.141354612326416E-3</v>
      </c>
      <c r="R60" s="5">
        <f t="shared" si="46"/>
        <v>3.7864538767358458E-4</v>
      </c>
      <c r="S60">
        <f t="shared" si="47"/>
        <v>2.7415013458279334E-4</v>
      </c>
      <c r="T60" s="5">
        <f t="shared" si="48"/>
        <v>0.72402871791779877</v>
      </c>
      <c r="U60" s="5"/>
      <c r="V60" s="5" t="b">
        <f t="shared" si="49"/>
        <v>1</v>
      </c>
      <c r="W60" t="s">
        <v>73</v>
      </c>
      <c r="X60">
        <v>6</v>
      </c>
      <c r="Y60">
        <v>30</v>
      </c>
      <c r="AA60" s="5">
        <v>300000000</v>
      </c>
      <c r="AB60" s="5">
        <v>60000000000</v>
      </c>
      <c r="AC60">
        <f t="shared" si="8"/>
        <v>0.48480962024633711</v>
      </c>
      <c r="AD60">
        <f t="shared" si="9"/>
        <v>93.75</v>
      </c>
      <c r="AE60" s="5">
        <f t="shared" si="10"/>
        <v>0.4834371889751517</v>
      </c>
    </row>
    <row r="61" spans="1:31" x14ac:dyDescent="0.25">
      <c r="A61" t="s">
        <v>74</v>
      </c>
      <c r="B61" s="1">
        <v>1.665162037037037E-3</v>
      </c>
      <c r="C61">
        <v>143.87</v>
      </c>
      <c r="D61">
        <v>55</v>
      </c>
      <c r="E61">
        <v>8</v>
      </c>
      <c r="F61">
        <v>16</v>
      </c>
      <c r="G61">
        <v>3030</v>
      </c>
      <c r="H61">
        <v>61</v>
      </c>
      <c r="I61">
        <v>7</v>
      </c>
      <c r="J61">
        <v>1000</v>
      </c>
      <c r="M61">
        <f t="shared" si="42"/>
        <v>0.08</v>
      </c>
      <c r="N61">
        <v>0.14399999999999999</v>
      </c>
      <c r="O61">
        <f t="shared" si="43"/>
        <v>31.830988618379074</v>
      </c>
      <c r="P61">
        <f t="shared" si="44"/>
        <v>2.8800000000000006E-3</v>
      </c>
      <c r="Q61">
        <f t="shared" si="45"/>
        <v>2.3229301850696466E-3</v>
      </c>
      <c r="R61" s="5">
        <f t="shared" si="46"/>
        <v>5.5706981493035398E-4</v>
      </c>
      <c r="S61">
        <f t="shared" si="47"/>
        <v>3.8228956697018143E-4</v>
      </c>
      <c r="T61" s="5">
        <f t="shared" si="48"/>
        <v>0.68625072966478373</v>
      </c>
      <c r="U61" s="5"/>
      <c r="V61" s="5" t="b">
        <f t="shared" si="49"/>
        <v>1</v>
      </c>
      <c r="W61" t="s">
        <v>74</v>
      </c>
      <c r="X61">
        <v>8</v>
      </c>
      <c r="Y61">
        <v>30</v>
      </c>
      <c r="AA61" s="5">
        <v>300000000</v>
      </c>
      <c r="AB61" s="5">
        <v>60000000000</v>
      </c>
      <c r="AC61">
        <f t="shared" si="8"/>
        <v>0.48480962024633711</v>
      </c>
      <c r="AD61">
        <f t="shared" si="9"/>
        <v>125</v>
      </c>
      <c r="AE61" s="5">
        <f t="shared" si="10"/>
        <v>0.64458291863353556</v>
      </c>
    </row>
    <row r="62" spans="1:31" x14ac:dyDescent="0.25">
      <c r="A62" t="s">
        <v>75</v>
      </c>
      <c r="B62" s="1">
        <v>1.289236111111111E-3</v>
      </c>
      <c r="C62">
        <v>111.39</v>
      </c>
      <c r="D62">
        <v>55</v>
      </c>
      <c r="E62">
        <v>8</v>
      </c>
      <c r="F62">
        <v>16.5</v>
      </c>
      <c r="G62">
        <v>3000</v>
      </c>
      <c r="H62">
        <v>61</v>
      </c>
      <c r="I62">
        <v>16</v>
      </c>
      <c r="J62">
        <v>1000</v>
      </c>
      <c r="M62">
        <f t="shared" si="42"/>
        <v>8.5000000000000006E-2</v>
      </c>
      <c r="N62">
        <v>0.14399999999999999</v>
      </c>
      <c r="O62">
        <f t="shared" si="43"/>
        <v>33.820425407027763</v>
      </c>
      <c r="P62">
        <f t="shared" si="44"/>
        <v>3.0599999999999998E-3</v>
      </c>
      <c r="Q62">
        <f t="shared" si="45"/>
        <v>2.3971269460380646E-3</v>
      </c>
      <c r="R62" s="5">
        <f t="shared" si="46"/>
        <v>6.628730539619352E-4</v>
      </c>
      <c r="S62">
        <f t="shared" si="47"/>
        <v>4.9376066074153873E-4</v>
      </c>
      <c r="T62" s="5">
        <f t="shared" si="48"/>
        <v>0.74487966857360355</v>
      </c>
      <c r="U62" s="5"/>
      <c r="V62" s="5" t="b">
        <f t="shared" si="49"/>
        <v>1</v>
      </c>
      <c r="W62" t="s">
        <v>75</v>
      </c>
      <c r="X62">
        <v>11</v>
      </c>
      <c r="Y62">
        <v>29</v>
      </c>
      <c r="AA62" s="5">
        <v>300000000</v>
      </c>
      <c r="AB62" s="5">
        <v>60000000000</v>
      </c>
      <c r="AC62">
        <f t="shared" si="8"/>
        <v>0.48480962024633711</v>
      </c>
      <c r="AD62">
        <f t="shared" si="9"/>
        <v>171.875</v>
      </c>
      <c r="AE62" s="5">
        <f t="shared" si="10"/>
        <v>0.88630151312111138</v>
      </c>
    </row>
    <row r="63" spans="1:31" x14ac:dyDescent="0.25">
      <c r="A63" t="s">
        <v>76</v>
      </c>
      <c r="B63" s="1">
        <v>1.0590277777777777E-3</v>
      </c>
      <c r="C63">
        <v>91.5</v>
      </c>
      <c r="D63">
        <v>55</v>
      </c>
      <c r="E63">
        <v>7.5</v>
      </c>
      <c r="F63">
        <v>16.5</v>
      </c>
      <c r="G63">
        <v>3000</v>
      </c>
      <c r="H63">
        <v>61</v>
      </c>
      <c r="I63">
        <v>16</v>
      </c>
      <c r="J63">
        <v>1000</v>
      </c>
      <c r="M63">
        <f t="shared" si="42"/>
        <v>0.09</v>
      </c>
      <c r="N63">
        <v>0.14399999999999999</v>
      </c>
      <c r="O63">
        <f t="shared" si="43"/>
        <v>35.809862195676452</v>
      </c>
      <c r="P63">
        <f t="shared" si="44"/>
        <v>3.2399999999999998E-3</v>
      </c>
      <c r="Q63">
        <f t="shared" si="45"/>
        <v>2.4597681333696792E-3</v>
      </c>
      <c r="R63" s="5">
        <f t="shared" si="46"/>
        <v>7.8023186663032061E-4</v>
      </c>
      <c r="S63">
        <f t="shared" si="47"/>
        <v>6.0109289617486339E-4</v>
      </c>
      <c r="T63" s="5">
        <f t="shared" si="48"/>
        <v>0.77040290442234072</v>
      </c>
      <c r="U63" s="5"/>
      <c r="V63" s="5" t="b">
        <f t="shared" si="49"/>
        <v>1</v>
      </c>
      <c r="W63" t="s">
        <v>76</v>
      </c>
      <c r="X63">
        <v>16</v>
      </c>
      <c r="Y63">
        <v>29</v>
      </c>
      <c r="AA63" s="5">
        <v>300000000</v>
      </c>
      <c r="AB63" s="5">
        <v>60000000000</v>
      </c>
      <c r="AC63">
        <f t="shared" si="8"/>
        <v>0.48480962024633711</v>
      </c>
      <c r="AD63">
        <f t="shared" si="9"/>
        <v>250</v>
      </c>
      <c r="AE63" s="5">
        <f t="shared" si="10"/>
        <v>1.2891658372670711</v>
      </c>
    </row>
    <row r="64" spans="1:31" x14ac:dyDescent="0.25">
      <c r="A64" t="s">
        <v>77</v>
      </c>
      <c r="B64" s="1">
        <v>8.5231481481481486E-4</v>
      </c>
      <c r="C64">
        <v>73.64</v>
      </c>
      <c r="D64">
        <v>55</v>
      </c>
      <c r="E64">
        <v>7</v>
      </c>
      <c r="F64">
        <v>17</v>
      </c>
      <c r="G64">
        <v>3000</v>
      </c>
      <c r="H64">
        <v>61</v>
      </c>
      <c r="I64">
        <v>25</v>
      </c>
      <c r="J64">
        <v>1000</v>
      </c>
      <c r="M64">
        <f t="shared" si="42"/>
        <v>0.1</v>
      </c>
      <c r="N64">
        <v>0.14399999999999999</v>
      </c>
      <c r="O64">
        <f t="shared" si="43"/>
        <v>39.788735772973837</v>
      </c>
      <c r="P64">
        <f t="shared" si="44"/>
        <v>3.5999999999999999E-3</v>
      </c>
      <c r="Q64">
        <f t="shared" si="45"/>
        <v>2.5492330768005444E-3</v>
      </c>
      <c r="R64" s="5">
        <f t="shared" si="46"/>
        <v>1.0507669231994555E-3</v>
      </c>
      <c r="S64">
        <f t="shared" si="47"/>
        <v>7.4687669744703962E-4</v>
      </c>
      <c r="T64" s="5">
        <f t="shared" si="48"/>
        <v>0.71079197580077258</v>
      </c>
      <c r="U64" s="5"/>
      <c r="V64" s="5" t="b">
        <f t="shared" si="49"/>
        <v>1</v>
      </c>
      <c r="W64" t="s">
        <v>77</v>
      </c>
      <c r="X64">
        <v>32</v>
      </c>
      <c r="Y64">
        <v>30</v>
      </c>
      <c r="AA64" s="5">
        <v>300000000</v>
      </c>
      <c r="AB64" s="5">
        <v>60000000000</v>
      </c>
      <c r="AC64">
        <f t="shared" si="8"/>
        <v>0.48480962024633711</v>
      </c>
      <c r="AD64">
        <f t="shared" si="9"/>
        <v>500</v>
      </c>
      <c r="AE64" s="5">
        <f t="shared" si="10"/>
        <v>2.5783316745341422</v>
      </c>
    </row>
    <row r="65" spans="1:31" x14ac:dyDescent="0.25">
      <c r="A65" t="s">
        <v>78</v>
      </c>
      <c r="B65" s="1">
        <v>7.1481481481481483E-4</v>
      </c>
      <c r="C65">
        <v>61.76</v>
      </c>
      <c r="D65">
        <v>55</v>
      </c>
      <c r="E65">
        <v>7.5</v>
      </c>
      <c r="F65">
        <v>17</v>
      </c>
      <c r="G65">
        <v>3000</v>
      </c>
      <c r="H65">
        <v>61</v>
      </c>
      <c r="I65">
        <v>29</v>
      </c>
      <c r="J65">
        <v>1000</v>
      </c>
      <c r="M65">
        <f t="shared" si="42"/>
        <v>9.5000000000000001E-2</v>
      </c>
      <c r="N65">
        <v>0.14399999999999999</v>
      </c>
      <c r="O65">
        <f t="shared" si="43"/>
        <v>37.799298984325148</v>
      </c>
      <c r="P65">
        <f t="shared" si="44"/>
        <v>3.4200000000000003E-3</v>
      </c>
      <c r="Q65">
        <f t="shared" si="45"/>
        <v>2.510551779388517E-3</v>
      </c>
      <c r="R65" s="5">
        <f t="shared" si="46"/>
        <v>9.0944822061148328E-4</v>
      </c>
      <c r="S65">
        <f t="shared" si="47"/>
        <v>8.9054404145077722E-4</v>
      </c>
      <c r="T65" s="5">
        <f t="shared" si="48"/>
        <v>0.97921357287609456</v>
      </c>
      <c r="U65" s="5"/>
      <c r="V65" s="5" t="b">
        <f t="shared" si="49"/>
        <v>1</v>
      </c>
      <c r="W65" t="s">
        <v>78</v>
      </c>
      <c r="X65">
        <v>32</v>
      </c>
      <c r="Y65">
        <v>29</v>
      </c>
      <c r="AA65" s="5">
        <v>300000000</v>
      </c>
      <c r="AB65" s="5">
        <v>60000000000</v>
      </c>
      <c r="AC65">
        <f t="shared" si="8"/>
        <v>0.48480962024633711</v>
      </c>
      <c r="AD65">
        <f t="shared" si="9"/>
        <v>500</v>
      </c>
      <c r="AE65" s="5">
        <f t="shared" si="10"/>
        <v>2.5783316745341422</v>
      </c>
    </row>
    <row r="66" spans="1:31" x14ac:dyDescent="0.25">
      <c r="A66" t="s">
        <v>79</v>
      </c>
      <c r="C66">
        <v>56.38</v>
      </c>
      <c r="D66">
        <v>55</v>
      </c>
      <c r="E66">
        <v>7</v>
      </c>
      <c r="F66">
        <v>17</v>
      </c>
      <c r="G66">
        <v>3030</v>
      </c>
      <c r="H66">
        <v>61</v>
      </c>
      <c r="I66">
        <v>29</v>
      </c>
      <c r="J66">
        <v>1000</v>
      </c>
      <c r="M66">
        <f t="shared" si="42"/>
        <v>0.1</v>
      </c>
      <c r="N66">
        <v>0.14399999999999999</v>
      </c>
      <c r="O66">
        <f t="shared" si="43"/>
        <v>39.788735772973837</v>
      </c>
      <c r="P66">
        <f t="shared" si="44"/>
        <v>3.5999999999999999E-3</v>
      </c>
      <c r="Q66">
        <f t="shared" si="45"/>
        <v>2.5492330768005444E-3</v>
      </c>
      <c r="R66" s="5">
        <f t="shared" si="46"/>
        <v>1.0507669231994555E-3</v>
      </c>
      <c r="S66">
        <f t="shared" si="47"/>
        <v>9.7552323518978361E-4</v>
      </c>
      <c r="T66" s="5">
        <f t="shared" si="48"/>
        <v>0.92839164771140281</v>
      </c>
      <c r="U66" s="5"/>
      <c r="V66" s="5" t="b">
        <f t="shared" si="49"/>
        <v>1</v>
      </c>
      <c r="W66" t="s">
        <v>79</v>
      </c>
      <c r="X66">
        <v>30</v>
      </c>
      <c r="Y66">
        <v>29</v>
      </c>
      <c r="AA66" s="5">
        <v>300000000</v>
      </c>
      <c r="AB66" s="5">
        <v>60000000000</v>
      </c>
      <c r="AC66">
        <f t="shared" si="8"/>
        <v>0.48480962024633711</v>
      </c>
      <c r="AD66">
        <f t="shared" si="9"/>
        <v>468.75</v>
      </c>
      <c r="AE66" s="5">
        <f t="shared" si="10"/>
        <v>2.4171859448757584</v>
      </c>
    </row>
    <row r="67" spans="1:31" x14ac:dyDescent="0.25">
      <c r="A67" t="s">
        <v>80</v>
      </c>
      <c r="C67">
        <v>43.94</v>
      </c>
      <c r="D67">
        <v>55</v>
      </c>
      <c r="E67">
        <v>7.5</v>
      </c>
      <c r="F67">
        <v>16.5</v>
      </c>
      <c r="G67">
        <v>3000</v>
      </c>
      <c r="H67">
        <v>61</v>
      </c>
      <c r="J67">
        <v>1000</v>
      </c>
      <c r="M67">
        <f t="shared" si="42"/>
        <v>0.09</v>
      </c>
      <c r="N67">
        <v>0.14399999999999999</v>
      </c>
      <c r="O67">
        <f t="shared" si="43"/>
        <v>35.809862195676452</v>
      </c>
      <c r="P67">
        <f t="shared" si="44"/>
        <v>3.2399999999999998E-3</v>
      </c>
      <c r="Q67">
        <f t="shared" si="45"/>
        <v>2.4597681333696792E-3</v>
      </c>
      <c r="R67" s="5">
        <f t="shared" si="46"/>
        <v>7.8023186663032061E-4</v>
      </c>
      <c r="S67">
        <f t="shared" si="47"/>
        <v>1.2517068730086482E-3</v>
      </c>
      <c r="T67" s="5">
        <f t="shared" si="48"/>
        <v>1.6042755064780196</v>
      </c>
      <c r="U67" s="5"/>
      <c r="V67" s="5" t="b">
        <f t="shared" si="49"/>
        <v>1</v>
      </c>
      <c r="W67" t="s">
        <v>80</v>
      </c>
      <c r="X67">
        <v>22</v>
      </c>
      <c r="Y67">
        <v>29</v>
      </c>
      <c r="AA67" s="5">
        <v>300000000</v>
      </c>
      <c r="AB67" s="5">
        <v>60000000000</v>
      </c>
      <c r="AC67">
        <f t="shared" ref="AC67:AC109" si="50">COS(RADIANS(H67))</f>
        <v>0.48480962024633711</v>
      </c>
      <c r="AD67">
        <f t="shared" ref="AD67:AD109" si="51">X67*J67/64</f>
        <v>343.75</v>
      </c>
      <c r="AE67" s="5">
        <f t="shared" ref="AE67:AE109" si="52">AA67*AD67/(2*AB67*AC67)</f>
        <v>1.7726030262422228</v>
      </c>
    </row>
    <row r="68" spans="1:31" s="3" customFormat="1" x14ac:dyDescent="0.25">
      <c r="V68" s="7"/>
      <c r="AA68" s="7"/>
      <c r="AB68" s="7"/>
      <c r="AE68" s="7"/>
    </row>
    <row r="69" spans="1:31" x14ac:dyDescent="0.25">
      <c r="A69" t="s">
        <v>81</v>
      </c>
      <c r="B69" s="1">
        <v>1.4990740740740739E-3</v>
      </c>
      <c r="C69">
        <v>129.52000000000001</v>
      </c>
      <c r="D69">
        <v>5</v>
      </c>
      <c r="E69">
        <v>9.6999999999999993</v>
      </c>
      <c r="F69">
        <v>14.7</v>
      </c>
      <c r="G69">
        <v>3060</v>
      </c>
      <c r="H69">
        <v>61</v>
      </c>
      <c r="J69">
        <v>250</v>
      </c>
      <c r="M69">
        <f t="shared" ref="M69:M76" si="53">ABS(F69-E69)*0.01</f>
        <v>0.05</v>
      </c>
      <c r="N69">
        <v>0.14399999999999999</v>
      </c>
      <c r="O69">
        <f t="shared" ref="O69:O76" si="54">0.5*360*M69/(PI()*N69)</f>
        <v>19.894367886486918</v>
      </c>
      <c r="P69">
        <f t="shared" ref="P69:P76" si="55">PI()*N69*N69/4 *2*O69/360</f>
        <v>1.8E-3</v>
      </c>
      <c r="Q69">
        <f t="shared" ref="Q69:Q76" si="56">0.5*((N69/2) *(N69/2))*SIN(RADIANS(2*O69))</f>
        <v>1.6587728058368759E-3</v>
      </c>
      <c r="R69" s="5">
        <f t="shared" ref="R69:R76" si="57">P69-Q69</f>
        <v>1.4122719416312401E-4</v>
      </c>
      <c r="S69">
        <f t="shared" ref="S69:S76" si="58">D69/1000 /C69</f>
        <v>3.8604076590487951E-5</v>
      </c>
      <c r="T69" s="5">
        <f t="shared" ref="T69:T76" si="59">S69/R69</f>
        <v>0.27334733100976599</v>
      </c>
      <c r="U69" s="5"/>
      <c r="V69" s="5" t="b">
        <f>EXACT(A69,W69)</f>
        <v>1</v>
      </c>
      <c r="W69" t="s">
        <v>81</v>
      </c>
      <c r="X69">
        <v>1</v>
      </c>
      <c r="Y69">
        <v>32</v>
      </c>
      <c r="AA69" s="5">
        <v>300000000</v>
      </c>
      <c r="AB69" s="5">
        <v>60000000000</v>
      </c>
      <c r="AC69">
        <f t="shared" si="50"/>
        <v>0.48480962024633711</v>
      </c>
      <c r="AD69">
        <f t="shared" si="51"/>
        <v>3.90625</v>
      </c>
      <c r="AE69" s="5">
        <f t="shared" si="52"/>
        <v>2.0143216207297986E-2</v>
      </c>
    </row>
    <row r="70" spans="1:31" x14ac:dyDescent="0.25">
      <c r="A70" t="s">
        <v>82</v>
      </c>
      <c r="B70" s="1">
        <v>1.3840277777777776E-3</v>
      </c>
      <c r="C70">
        <v>119.58</v>
      </c>
      <c r="D70">
        <v>9</v>
      </c>
      <c r="E70">
        <v>9.6999999999999993</v>
      </c>
      <c r="F70">
        <v>15</v>
      </c>
      <c r="G70">
        <v>3090</v>
      </c>
      <c r="H70">
        <v>61</v>
      </c>
      <c r="J70">
        <v>250</v>
      </c>
      <c r="M70">
        <f t="shared" si="53"/>
        <v>5.3000000000000005E-2</v>
      </c>
      <c r="N70">
        <v>0.14399999999999999</v>
      </c>
      <c r="O70">
        <f t="shared" si="54"/>
        <v>21.088029959676138</v>
      </c>
      <c r="P70">
        <f t="shared" si="55"/>
        <v>1.9080000000000004E-3</v>
      </c>
      <c r="Q70">
        <f t="shared" si="56"/>
        <v>1.7402973066043032E-3</v>
      </c>
      <c r="R70" s="5">
        <f t="shared" si="57"/>
        <v>1.6770269339569724E-4</v>
      </c>
      <c r="S70">
        <f t="shared" si="58"/>
        <v>7.5263421976919215E-5</v>
      </c>
      <c r="T70" s="5">
        <f t="shared" si="59"/>
        <v>0.4487907764208291</v>
      </c>
      <c r="U70" s="5"/>
      <c r="V70" s="5" t="b">
        <f t="shared" ref="V70:V76" si="60">EXACT(A70,W70)</f>
        <v>1</v>
      </c>
      <c r="W70" t="s">
        <v>82</v>
      </c>
      <c r="X70">
        <v>6</v>
      </c>
      <c r="Y70">
        <v>32</v>
      </c>
      <c r="AA70" s="5">
        <v>300000000</v>
      </c>
      <c r="AB70" s="5">
        <v>60000000000</v>
      </c>
      <c r="AC70">
        <f t="shared" si="50"/>
        <v>0.48480962024633711</v>
      </c>
      <c r="AD70">
        <f t="shared" si="51"/>
        <v>23.4375</v>
      </c>
      <c r="AE70" s="5">
        <f t="shared" si="52"/>
        <v>0.12085929724378792</v>
      </c>
    </row>
    <row r="71" spans="1:31" x14ac:dyDescent="0.25">
      <c r="A71" t="s">
        <v>83</v>
      </c>
      <c r="C71">
        <v>47.58</v>
      </c>
      <c r="D71">
        <v>9</v>
      </c>
      <c r="E71">
        <v>9</v>
      </c>
      <c r="F71">
        <v>15</v>
      </c>
      <c r="G71">
        <v>3060</v>
      </c>
      <c r="H71">
        <v>61</v>
      </c>
      <c r="J71">
        <v>250</v>
      </c>
      <c r="M71">
        <f t="shared" si="53"/>
        <v>0.06</v>
      </c>
      <c r="N71">
        <v>0.14399999999999999</v>
      </c>
      <c r="O71">
        <f t="shared" si="54"/>
        <v>23.8732414637843</v>
      </c>
      <c r="P71">
        <f t="shared" si="55"/>
        <v>2.1599999999999996E-3</v>
      </c>
      <c r="Q71">
        <f t="shared" si="56"/>
        <v>1.9185384034841276E-3</v>
      </c>
      <c r="R71" s="5">
        <f t="shared" si="57"/>
        <v>2.4146159651587196E-4</v>
      </c>
      <c r="S71">
        <f t="shared" si="58"/>
        <v>1.8915510718789407E-4</v>
      </c>
      <c r="T71" s="5">
        <f t="shared" si="59"/>
        <v>0.78337553431798157</v>
      </c>
      <c r="U71" s="5"/>
      <c r="V71" s="5" t="b">
        <f t="shared" si="60"/>
        <v>1</v>
      </c>
      <c r="W71" t="s">
        <v>83</v>
      </c>
      <c r="X71">
        <v>4</v>
      </c>
      <c r="Y71">
        <v>32</v>
      </c>
      <c r="AA71" s="5">
        <v>300000000</v>
      </c>
      <c r="AB71" s="5">
        <v>60000000000</v>
      </c>
      <c r="AC71">
        <f t="shared" si="50"/>
        <v>0.48480962024633711</v>
      </c>
      <c r="AD71">
        <f t="shared" si="51"/>
        <v>15.625</v>
      </c>
      <c r="AE71" s="5">
        <f t="shared" si="52"/>
        <v>8.0572864829191945E-2</v>
      </c>
    </row>
    <row r="72" spans="1:31" x14ac:dyDescent="0.25">
      <c r="A72" t="s">
        <v>84</v>
      </c>
      <c r="B72" s="6">
        <v>2.1061342592592594E-3</v>
      </c>
      <c r="C72">
        <v>183.79</v>
      </c>
      <c r="D72">
        <v>55</v>
      </c>
      <c r="E72">
        <v>8.5</v>
      </c>
      <c r="F72">
        <v>16</v>
      </c>
      <c r="G72">
        <v>3060</v>
      </c>
      <c r="H72">
        <v>61</v>
      </c>
      <c r="J72">
        <v>250</v>
      </c>
      <c r="M72">
        <f t="shared" si="53"/>
        <v>7.4999999999999997E-2</v>
      </c>
      <c r="N72">
        <v>0.14399999999999999</v>
      </c>
      <c r="O72">
        <f t="shared" si="54"/>
        <v>29.841551829730381</v>
      </c>
      <c r="P72">
        <f t="shared" si="55"/>
        <v>2.7000000000000001E-3</v>
      </c>
      <c r="Q72">
        <f t="shared" si="56"/>
        <v>2.2375355228590387E-3</v>
      </c>
      <c r="R72" s="5">
        <f t="shared" si="57"/>
        <v>4.6246447714096139E-4</v>
      </c>
      <c r="S72">
        <f t="shared" si="58"/>
        <v>2.9925458403612821E-4</v>
      </c>
      <c r="T72" s="5">
        <f t="shared" si="59"/>
        <v>0.64708663871044514</v>
      </c>
      <c r="U72" s="5"/>
      <c r="V72" s="5" t="b">
        <f t="shared" si="60"/>
        <v>1</v>
      </c>
      <c r="W72" t="s">
        <v>84</v>
      </c>
      <c r="X72">
        <v>1</v>
      </c>
      <c r="Y72">
        <v>32</v>
      </c>
      <c r="AA72" s="5">
        <v>300000000</v>
      </c>
      <c r="AB72" s="5">
        <v>60000000000</v>
      </c>
      <c r="AC72">
        <f t="shared" si="50"/>
        <v>0.48480962024633711</v>
      </c>
      <c r="AD72">
        <f t="shared" si="51"/>
        <v>3.90625</v>
      </c>
      <c r="AE72" s="5">
        <f t="shared" si="52"/>
        <v>2.0143216207297986E-2</v>
      </c>
    </row>
    <row r="73" spans="1:31" x14ac:dyDescent="0.25">
      <c r="A73" t="s">
        <v>85</v>
      </c>
      <c r="B73" s="1">
        <v>1.3171296296296297E-3</v>
      </c>
      <c r="C73">
        <v>113.8</v>
      </c>
      <c r="D73">
        <v>55</v>
      </c>
      <c r="E73">
        <v>8</v>
      </c>
      <c r="F73">
        <v>16.5</v>
      </c>
      <c r="G73">
        <v>3060</v>
      </c>
      <c r="H73">
        <v>61</v>
      </c>
      <c r="J73">
        <v>250</v>
      </c>
      <c r="M73">
        <f t="shared" si="53"/>
        <v>8.5000000000000006E-2</v>
      </c>
      <c r="N73">
        <v>0.14399999999999999</v>
      </c>
      <c r="O73">
        <f t="shared" si="54"/>
        <v>33.820425407027763</v>
      </c>
      <c r="P73">
        <f t="shared" si="55"/>
        <v>3.0599999999999998E-3</v>
      </c>
      <c r="Q73">
        <f t="shared" si="56"/>
        <v>2.3971269460380646E-3</v>
      </c>
      <c r="R73" s="5">
        <f t="shared" si="57"/>
        <v>6.628730539619352E-4</v>
      </c>
      <c r="S73">
        <f t="shared" si="58"/>
        <v>4.8330404217926187E-4</v>
      </c>
      <c r="T73" s="5">
        <f t="shared" si="59"/>
        <v>0.72910497611962832</v>
      </c>
      <c r="U73" s="5"/>
      <c r="V73" s="5" t="b">
        <f t="shared" si="60"/>
        <v>1</v>
      </c>
      <c r="W73" t="s">
        <v>85</v>
      </c>
      <c r="X73">
        <v>18</v>
      </c>
      <c r="Y73">
        <v>30</v>
      </c>
      <c r="AA73" s="5">
        <v>300000000</v>
      </c>
      <c r="AB73" s="5">
        <v>60000000000</v>
      </c>
      <c r="AC73">
        <f t="shared" si="50"/>
        <v>0.48480962024633711</v>
      </c>
      <c r="AD73">
        <f t="shared" si="51"/>
        <v>70.3125</v>
      </c>
      <c r="AE73" s="5">
        <f t="shared" si="52"/>
        <v>0.36257789173136373</v>
      </c>
    </row>
    <row r="74" spans="1:31" x14ac:dyDescent="0.25">
      <c r="A74" t="s">
        <v>86</v>
      </c>
      <c r="B74" s="1">
        <v>1.0370370370370371E-3</v>
      </c>
      <c r="C74">
        <v>89.6</v>
      </c>
      <c r="D74">
        <v>55</v>
      </c>
      <c r="E74">
        <v>8</v>
      </c>
      <c r="F74">
        <v>17</v>
      </c>
      <c r="G74">
        <v>3040</v>
      </c>
      <c r="H74">
        <v>61</v>
      </c>
      <c r="J74">
        <v>250</v>
      </c>
      <c r="M74">
        <f t="shared" si="53"/>
        <v>0.09</v>
      </c>
      <c r="N74">
        <v>0.14399999999999999</v>
      </c>
      <c r="O74">
        <f t="shared" si="54"/>
        <v>35.809862195676452</v>
      </c>
      <c r="P74">
        <f t="shared" si="55"/>
        <v>3.2399999999999998E-3</v>
      </c>
      <c r="Q74">
        <f t="shared" si="56"/>
        <v>2.4597681333696792E-3</v>
      </c>
      <c r="R74" s="5">
        <f t="shared" si="57"/>
        <v>7.8023186663032061E-4</v>
      </c>
      <c r="S74">
        <f t="shared" si="58"/>
        <v>6.1383928571428581E-4</v>
      </c>
      <c r="T74" s="5">
        <f t="shared" si="59"/>
        <v>0.78673957315451104</v>
      </c>
      <c r="U74" s="5"/>
      <c r="V74" s="5" t="b">
        <f t="shared" si="60"/>
        <v>1</v>
      </c>
      <c r="W74" t="s">
        <v>86</v>
      </c>
      <c r="X74">
        <v>1</v>
      </c>
      <c r="Y74">
        <v>29</v>
      </c>
      <c r="AA74" s="5">
        <v>300000000</v>
      </c>
      <c r="AB74" s="5">
        <v>60000000000</v>
      </c>
      <c r="AC74">
        <f t="shared" si="50"/>
        <v>0.48480962024633711</v>
      </c>
      <c r="AD74">
        <f t="shared" si="51"/>
        <v>3.90625</v>
      </c>
      <c r="AE74" s="5">
        <f t="shared" si="52"/>
        <v>2.0143216207297986E-2</v>
      </c>
    </row>
    <row r="75" spans="1:31" x14ac:dyDescent="0.25">
      <c r="A75" t="s">
        <v>87</v>
      </c>
      <c r="B75" s="1">
        <v>7.052083333333334E-4</v>
      </c>
      <c r="C75">
        <v>60.93</v>
      </c>
      <c r="D75">
        <v>55</v>
      </c>
      <c r="E75">
        <v>7.5</v>
      </c>
      <c r="F75">
        <v>16.5</v>
      </c>
      <c r="G75">
        <v>3060</v>
      </c>
      <c r="H75">
        <v>61</v>
      </c>
      <c r="J75">
        <v>250</v>
      </c>
      <c r="M75">
        <f t="shared" si="53"/>
        <v>0.09</v>
      </c>
      <c r="N75">
        <v>0.14399999999999999</v>
      </c>
      <c r="O75">
        <f t="shared" si="54"/>
        <v>35.809862195676452</v>
      </c>
      <c r="P75">
        <f t="shared" si="55"/>
        <v>3.2399999999999998E-3</v>
      </c>
      <c r="Q75">
        <f t="shared" si="56"/>
        <v>2.4597681333696792E-3</v>
      </c>
      <c r="R75" s="5">
        <f t="shared" si="57"/>
        <v>7.8023186663032061E-4</v>
      </c>
      <c r="S75">
        <f t="shared" si="58"/>
        <v>9.0267520105038568E-4</v>
      </c>
      <c r="T75" s="5">
        <f t="shared" si="59"/>
        <v>1.1569319834998224</v>
      </c>
      <c r="U75" s="5"/>
      <c r="V75" s="5" t="b">
        <f t="shared" si="60"/>
        <v>1</v>
      </c>
      <c r="W75" t="s">
        <v>87</v>
      </c>
      <c r="X75">
        <v>4</v>
      </c>
      <c r="Y75">
        <v>29</v>
      </c>
      <c r="AA75" s="5">
        <v>300000000</v>
      </c>
      <c r="AB75" s="5">
        <v>60000000000</v>
      </c>
      <c r="AC75">
        <f t="shared" si="50"/>
        <v>0.48480962024633711</v>
      </c>
      <c r="AD75">
        <f t="shared" si="51"/>
        <v>15.625</v>
      </c>
      <c r="AE75" s="5">
        <f t="shared" si="52"/>
        <v>8.0572864829191945E-2</v>
      </c>
    </row>
    <row r="76" spans="1:31" x14ac:dyDescent="0.25">
      <c r="A76" t="s">
        <v>88</v>
      </c>
      <c r="C76">
        <v>44.44</v>
      </c>
      <c r="D76">
        <v>55</v>
      </c>
      <c r="E76">
        <v>7.5</v>
      </c>
      <c r="F76">
        <v>16.5</v>
      </c>
      <c r="G76">
        <v>3040</v>
      </c>
      <c r="H76">
        <v>61</v>
      </c>
      <c r="J76">
        <v>250</v>
      </c>
      <c r="M76">
        <f t="shared" si="53"/>
        <v>0.09</v>
      </c>
      <c r="N76">
        <v>0.14399999999999999</v>
      </c>
      <c r="O76">
        <f t="shared" si="54"/>
        <v>35.809862195676452</v>
      </c>
      <c r="P76">
        <f t="shared" si="55"/>
        <v>3.2399999999999998E-3</v>
      </c>
      <c r="Q76">
        <f t="shared" si="56"/>
        <v>2.4597681333696792E-3</v>
      </c>
      <c r="R76" s="5">
        <f t="shared" si="57"/>
        <v>7.8023186663032061E-4</v>
      </c>
      <c r="S76">
        <f t="shared" si="58"/>
        <v>1.2376237623762376E-3</v>
      </c>
      <c r="T76" s="5">
        <f t="shared" si="59"/>
        <v>1.5862256020396979</v>
      </c>
      <c r="U76" s="5"/>
      <c r="V76" s="5" t="b">
        <f t="shared" si="60"/>
        <v>1</v>
      </c>
      <c r="W76" t="s">
        <v>88</v>
      </c>
      <c r="X76">
        <v>26</v>
      </c>
      <c r="Y76">
        <v>30</v>
      </c>
      <c r="AA76" s="5">
        <v>300000000</v>
      </c>
      <c r="AB76" s="5">
        <v>60000000000</v>
      </c>
      <c r="AC76">
        <f t="shared" si="50"/>
        <v>0.48480962024633711</v>
      </c>
      <c r="AD76">
        <f t="shared" si="51"/>
        <v>101.5625</v>
      </c>
      <c r="AE76" s="5">
        <f t="shared" si="52"/>
        <v>0.5237236213897476</v>
      </c>
    </row>
    <row r="77" spans="1:31" s="3" customFormat="1" x14ac:dyDescent="0.25">
      <c r="V77" s="7"/>
      <c r="AA77" s="7"/>
      <c r="AB77" s="7"/>
      <c r="AE77" s="7"/>
    </row>
    <row r="78" spans="1:31" x14ac:dyDescent="0.25">
      <c r="A78" t="s">
        <v>89</v>
      </c>
      <c r="B78" s="1">
        <v>1.7950231481481482E-3</v>
      </c>
      <c r="C78">
        <v>155.19</v>
      </c>
      <c r="D78">
        <v>7</v>
      </c>
      <c r="E78">
        <v>10.199999999999999</v>
      </c>
      <c r="F78">
        <v>14.2</v>
      </c>
      <c r="G78">
        <v>1500</v>
      </c>
      <c r="H78">
        <v>61</v>
      </c>
      <c r="J78">
        <v>250</v>
      </c>
      <c r="M78">
        <f t="shared" ref="M78:M86" si="61">ABS(F78-E78)*0.01</f>
        <v>0.04</v>
      </c>
      <c r="N78">
        <v>0.14399999999999999</v>
      </c>
      <c r="O78">
        <f t="shared" ref="O78:O86" si="62">0.5*360*M78/(PI()*N78)</f>
        <v>15.915494309189537</v>
      </c>
      <c r="P78">
        <f t="shared" ref="P78:P86" si="63">PI()*N78*N78/4 *2*O78/360</f>
        <v>1.4400000000000003E-3</v>
      </c>
      <c r="Q78">
        <f t="shared" ref="Q78:Q86" si="64">0.5*((N78/2) *(N78/2))*SIN(RADIANS(2*O78))</f>
        <v>1.3670606799206756E-3</v>
      </c>
      <c r="R78" s="5">
        <f t="shared" ref="R78:R86" si="65">P78-Q78</f>
        <v>7.2939320079324754E-5</v>
      </c>
      <c r="S78">
        <f t="shared" ref="S78:S86" si="66">D78/1000 /C78</f>
        <v>4.5105999097880019E-5</v>
      </c>
      <c r="T78" s="5">
        <f t="shared" ref="T78:T86" si="67">S78/R78</f>
        <v>0.61840443602744366</v>
      </c>
      <c r="U78" s="5"/>
      <c r="V78" s="5" t="b">
        <f t="shared" ref="V78:V86" si="68">EXACT(A78,W78)</f>
        <v>1</v>
      </c>
      <c r="W78" t="s">
        <v>89</v>
      </c>
      <c r="X78">
        <v>1</v>
      </c>
      <c r="Y78">
        <v>32</v>
      </c>
      <c r="AA78" s="5">
        <v>300000000</v>
      </c>
      <c r="AB78" s="5">
        <v>60000000000</v>
      </c>
      <c r="AC78">
        <f t="shared" si="50"/>
        <v>0.48480962024633711</v>
      </c>
      <c r="AD78">
        <f t="shared" si="51"/>
        <v>3.90625</v>
      </c>
      <c r="AE78" s="5">
        <f t="shared" si="52"/>
        <v>2.0143216207297986E-2</v>
      </c>
    </row>
    <row r="79" spans="1:31" x14ac:dyDescent="0.25">
      <c r="A79" t="s">
        <v>90</v>
      </c>
      <c r="C79">
        <v>42.12</v>
      </c>
      <c r="D79">
        <v>9</v>
      </c>
      <c r="E79">
        <v>9</v>
      </c>
      <c r="F79">
        <v>15.7</v>
      </c>
      <c r="G79">
        <v>1500</v>
      </c>
      <c r="H79">
        <v>61</v>
      </c>
      <c r="J79">
        <v>250</v>
      </c>
      <c r="M79">
        <f t="shared" si="61"/>
        <v>6.699999999999999E-2</v>
      </c>
      <c r="N79">
        <v>0.14399999999999999</v>
      </c>
      <c r="O79">
        <f t="shared" si="62"/>
        <v>26.658452967892469</v>
      </c>
      <c r="P79">
        <f t="shared" si="63"/>
        <v>2.4119999999999996E-3</v>
      </c>
      <c r="Q79">
        <f t="shared" si="64"/>
        <v>2.0786594470129918E-3</v>
      </c>
      <c r="R79" s="5">
        <f t="shared" si="65"/>
        <v>3.3334055298700786E-4</v>
      </c>
      <c r="S79">
        <f t="shared" si="66"/>
        <v>2.1367521367521368E-4</v>
      </c>
      <c r="T79" s="5">
        <f t="shared" si="67"/>
        <v>0.64101175737697236</v>
      </c>
      <c r="U79" s="5"/>
      <c r="V79" s="5" t="b">
        <f t="shared" si="68"/>
        <v>1</v>
      </c>
      <c r="W79" t="s">
        <v>90</v>
      </c>
      <c r="X79">
        <v>10</v>
      </c>
      <c r="Y79">
        <v>9</v>
      </c>
      <c r="AA79" s="5">
        <v>300000000</v>
      </c>
      <c r="AB79" s="5">
        <v>60000000000</v>
      </c>
      <c r="AC79">
        <f t="shared" si="50"/>
        <v>0.48480962024633711</v>
      </c>
      <c r="AD79">
        <f t="shared" si="51"/>
        <v>39.0625</v>
      </c>
      <c r="AE79" s="5">
        <f t="shared" si="52"/>
        <v>0.20143216207297987</v>
      </c>
    </row>
    <row r="80" spans="1:31" x14ac:dyDescent="0.25">
      <c r="A80" t="s">
        <v>91</v>
      </c>
      <c r="B80" s="1">
        <v>2.1923611111111111E-3</v>
      </c>
      <c r="C80">
        <v>189.42</v>
      </c>
      <c r="D80">
        <v>55</v>
      </c>
      <c r="E80">
        <v>8</v>
      </c>
      <c r="F80">
        <v>16</v>
      </c>
      <c r="G80">
        <v>1500</v>
      </c>
      <c r="H80">
        <v>61</v>
      </c>
      <c r="I80">
        <v>15</v>
      </c>
      <c r="J80">
        <v>250</v>
      </c>
      <c r="M80">
        <f t="shared" si="61"/>
        <v>0.08</v>
      </c>
      <c r="N80">
        <v>0.14399999999999999</v>
      </c>
      <c r="O80">
        <f t="shared" si="62"/>
        <v>31.830988618379074</v>
      </c>
      <c r="P80">
        <f t="shared" si="63"/>
        <v>2.8800000000000006E-3</v>
      </c>
      <c r="Q80">
        <f t="shared" si="64"/>
        <v>2.3229301850696466E-3</v>
      </c>
      <c r="R80" s="5">
        <f t="shared" si="65"/>
        <v>5.5706981493035398E-4</v>
      </c>
      <c r="S80">
        <f t="shared" si="66"/>
        <v>2.9036004645760743E-4</v>
      </c>
      <c r="T80" s="5">
        <f t="shared" si="67"/>
        <v>0.52122739138883134</v>
      </c>
      <c r="U80" s="5"/>
      <c r="V80" s="5" t="b">
        <f t="shared" si="68"/>
        <v>1</v>
      </c>
      <c r="W80" t="s">
        <v>91</v>
      </c>
      <c r="X80">
        <v>15</v>
      </c>
      <c r="Y80">
        <v>8</v>
      </c>
      <c r="AA80" s="5">
        <v>300000000</v>
      </c>
      <c r="AB80" s="5">
        <v>60000000000</v>
      </c>
      <c r="AC80">
        <f t="shared" si="50"/>
        <v>0.48480962024633711</v>
      </c>
      <c r="AD80">
        <f t="shared" si="51"/>
        <v>58.59375</v>
      </c>
      <c r="AE80" s="5">
        <f t="shared" si="52"/>
        <v>0.30214824310946981</v>
      </c>
    </row>
    <row r="81" spans="1:31" x14ac:dyDescent="0.25">
      <c r="A81" t="s">
        <v>92</v>
      </c>
      <c r="B81" s="1">
        <v>1.4817129629629631E-3</v>
      </c>
      <c r="C81">
        <v>128.02000000000001</v>
      </c>
      <c r="D81">
        <v>55</v>
      </c>
      <c r="E81">
        <v>8.1999999999999993</v>
      </c>
      <c r="F81">
        <v>16.2</v>
      </c>
      <c r="G81">
        <v>1500</v>
      </c>
      <c r="H81">
        <v>61</v>
      </c>
      <c r="I81">
        <v>32</v>
      </c>
      <c r="J81">
        <v>250</v>
      </c>
      <c r="M81">
        <f t="shared" si="61"/>
        <v>0.08</v>
      </c>
      <c r="N81">
        <v>0.14399999999999999</v>
      </c>
      <c r="O81">
        <f t="shared" si="62"/>
        <v>31.830988618379074</v>
      </c>
      <c r="P81">
        <f t="shared" si="63"/>
        <v>2.8800000000000006E-3</v>
      </c>
      <c r="Q81">
        <f t="shared" si="64"/>
        <v>2.3229301850696466E-3</v>
      </c>
      <c r="R81" s="5">
        <f t="shared" si="65"/>
        <v>5.5706981493035398E-4</v>
      </c>
      <c r="S81">
        <f t="shared" si="66"/>
        <v>4.2962037181690357E-4</v>
      </c>
      <c r="T81" s="5">
        <f t="shared" si="67"/>
        <v>0.77121459519506652</v>
      </c>
      <c r="U81" s="5"/>
      <c r="V81" s="5" t="b">
        <f t="shared" si="68"/>
        <v>1</v>
      </c>
      <c r="W81" t="s">
        <v>92</v>
      </c>
      <c r="X81">
        <v>32</v>
      </c>
      <c r="Y81">
        <v>9</v>
      </c>
      <c r="AA81" s="5">
        <v>300000000</v>
      </c>
      <c r="AB81" s="5">
        <v>60000000000</v>
      </c>
      <c r="AC81">
        <f t="shared" si="50"/>
        <v>0.48480962024633711</v>
      </c>
      <c r="AD81">
        <f t="shared" si="51"/>
        <v>125</v>
      </c>
      <c r="AE81" s="5">
        <f t="shared" si="52"/>
        <v>0.64458291863353556</v>
      </c>
    </row>
    <row r="82" spans="1:31" x14ac:dyDescent="0.25">
      <c r="A82" t="s">
        <v>93</v>
      </c>
      <c r="B82" s="1">
        <v>1.3212962962962963E-3</v>
      </c>
      <c r="C82">
        <v>114.16</v>
      </c>
      <c r="D82">
        <v>55</v>
      </c>
      <c r="E82">
        <v>8</v>
      </c>
      <c r="F82">
        <v>16.5</v>
      </c>
      <c r="G82">
        <v>1500</v>
      </c>
      <c r="H82">
        <v>61</v>
      </c>
      <c r="I82">
        <v>32</v>
      </c>
      <c r="J82">
        <v>250</v>
      </c>
      <c r="M82">
        <f t="shared" si="61"/>
        <v>8.5000000000000006E-2</v>
      </c>
      <c r="N82">
        <v>0.14399999999999999</v>
      </c>
      <c r="O82">
        <f t="shared" si="62"/>
        <v>33.820425407027763</v>
      </c>
      <c r="P82">
        <f t="shared" si="63"/>
        <v>3.0599999999999998E-3</v>
      </c>
      <c r="Q82">
        <f t="shared" si="64"/>
        <v>2.3971269460380646E-3</v>
      </c>
      <c r="R82" s="5">
        <f t="shared" si="65"/>
        <v>6.628730539619352E-4</v>
      </c>
      <c r="S82">
        <f t="shared" si="66"/>
        <v>4.8177995795374915E-4</v>
      </c>
      <c r="T82" s="5">
        <f t="shared" si="67"/>
        <v>0.72680576631406546</v>
      </c>
      <c r="U82" s="5"/>
      <c r="V82" s="5" t="b">
        <f t="shared" si="68"/>
        <v>1</v>
      </c>
      <c r="W82" t="s">
        <v>93</v>
      </c>
      <c r="X82">
        <v>32</v>
      </c>
      <c r="Y82">
        <v>8</v>
      </c>
      <c r="AA82" s="5">
        <v>300000000</v>
      </c>
      <c r="AB82" s="5">
        <v>60000000000</v>
      </c>
      <c r="AC82">
        <f t="shared" si="50"/>
        <v>0.48480962024633711</v>
      </c>
      <c r="AD82">
        <f t="shared" si="51"/>
        <v>125</v>
      </c>
      <c r="AE82" s="5">
        <f t="shared" si="52"/>
        <v>0.64458291863353556</v>
      </c>
    </row>
    <row r="83" spans="1:31" x14ac:dyDescent="0.25">
      <c r="A83" t="s">
        <v>94</v>
      </c>
      <c r="B83" s="1">
        <v>1.0868055555555555E-3</v>
      </c>
      <c r="C83">
        <v>93.9</v>
      </c>
      <c r="D83">
        <v>55</v>
      </c>
      <c r="E83">
        <v>7.5</v>
      </c>
      <c r="F83">
        <v>16.5</v>
      </c>
      <c r="G83">
        <v>1500</v>
      </c>
      <c r="H83">
        <v>61</v>
      </c>
      <c r="I83">
        <v>15</v>
      </c>
      <c r="J83">
        <v>250</v>
      </c>
      <c r="M83">
        <f t="shared" si="61"/>
        <v>0.09</v>
      </c>
      <c r="N83">
        <v>0.14399999999999999</v>
      </c>
      <c r="O83">
        <f t="shared" si="62"/>
        <v>35.809862195676452</v>
      </c>
      <c r="P83">
        <f t="shared" si="63"/>
        <v>3.2399999999999998E-3</v>
      </c>
      <c r="Q83">
        <f t="shared" si="64"/>
        <v>2.4597681333696792E-3</v>
      </c>
      <c r="R83" s="5">
        <f t="shared" si="65"/>
        <v>7.8023186663032061E-4</v>
      </c>
      <c r="S83">
        <f t="shared" si="66"/>
        <v>5.8572949946751856E-4</v>
      </c>
      <c r="T83" s="5">
        <f t="shared" si="67"/>
        <v>0.75071209536362271</v>
      </c>
      <c r="U83" s="5"/>
      <c r="V83" s="5" t="b">
        <f t="shared" si="68"/>
        <v>1</v>
      </c>
      <c r="W83" t="s">
        <v>94</v>
      </c>
      <c r="X83">
        <v>18</v>
      </c>
      <c r="Y83">
        <v>9</v>
      </c>
      <c r="AA83" s="5">
        <v>300000000</v>
      </c>
      <c r="AB83" s="5">
        <v>60000000000</v>
      </c>
      <c r="AC83">
        <f t="shared" si="50"/>
        <v>0.48480962024633711</v>
      </c>
      <c r="AD83">
        <f t="shared" si="51"/>
        <v>70.3125</v>
      </c>
      <c r="AE83" s="5">
        <f t="shared" si="52"/>
        <v>0.36257789173136373</v>
      </c>
    </row>
    <row r="84" spans="1:31" x14ac:dyDescent="0.25">
      <c r="A84" t="s">
        <v>95</v>
      </c>
      <c r="B84" s="1">
        <v>8.706018518518519E-4</v>
      </c>
      <c r="C84">
        <v>75.22</v>
      </c>
      <c r="D84">
        <v>55</v>
      </c>
      <c r="E84">
        <v>8</v>
      </c>
      <c r="F84">
        <v>17</v>
      </c>
      <c r="G84">
        <v>1500</v>
      </c>
      <c r="H84">
        <v>61</v>
      </c>
      <c r="I84">
        <v>7</v>
      </c>
      <c r="J84">
        <v>250</v>
      </c>
      <c r="M84">
        <f t="shared" si="61"/>
        <v>0.09</v>
      </c>
      <c r="N84">
        <v>0.14399999999999999</v>
      </c>
      <c r="O84">
        <f t="shared" si="62"/>
        <v>35.809862195676452</v>
      </c>
      <c r="P84">
        <f t="shared" si="63"/>
        <v>3.2399999999999998E-3</v>
      </c>
      <c r="Q84">
        <f t="shared" si="64"/>
        <v>2.4597681333696792E-3</v>
      </c>
      <c r="R84" s="5">
        <f t="shared" si="65"/>
        <v>7.8023186663032061E-4</v>
      </c>
      <c r="S84">
        <f t="shared" si="66"/>
        <v>7.3118851369316669E-4</v>
      </c>
      <c r="T84" s="5">
        <f t="shared" si="67"/>
        <v>0.9371425917926639</v>
      </c>
      <c r="U84" s="5"/>
      <c r="V84" s="5" t="b">
        <f t="shared" si="68"/>
        <v>1</v>
      </c>
      <c r="W84" t="s">
        <v>95</v>
      </c>
      <c r="X84">
        <v>1</v>
      </c>
      <c r="Y84">
        <v>8</v>
      </c>
      <c r="AA84" s="5">
        <v>300000000</v>
      </c>
      <c r="AB84" s="5">
        <v>60000000000</v>
      </c>
      <c r="AC84">
        <f t="shared" si="50"/>
        <v>0.48480962024633711</v>
      </c>
      <c r="AD84">
        <f t="shared" si="51"/>
        <v>3.90625</v>
      </c>
      <c r="AE84" s="5">
        <f t="shared" si="52"/>
        <v>2.0143216207297986E-2</v>
      </c>
    </row>
    <row r="85" spans="1:31" x14ac:dyDescent="0.25">
      <c r="A85" t="s">
        <v>96</v>
      </c>
      <c r="C85">
        <v>59.97</v>
      </c>
      <c r="D85">
        <v>55</v>
      </c>
      <c r="E85">
        <v>8</v>
      </c>
      <c r="F85">
        <v>17.5</v>
      </c>
      <c r="G85">
        <v>1500</v>
      </c>
      <c r="H85">
        <v>61</v>
      </c>
      <c r="J85">
        <v>250</v>
      </c>
      <c r="M85">
        <f t="shared" si="61"/>
        <v>9.5000000000000001E-2</v>
      </c>
      <c r="N85">
        <v>0.14399999999999999</v>
      </c>
      <c r="O85">
        <f t="shared" si="62"/>
        <v>37.799298984325148</v>
      </c>
      <c r="P85">
        <f t="shared" si="63"/>
        <v>3.4200000000000003E-3</v>
      </c>
      <c r="Q85">
        <f t="shared" si="64"/>
        <v>2.510551779388517E-3</v>
      </c>
      <c r="R85" s="5">
        <f t="shared" si="65"/>
        <v>9.0944822061148328E-4</v>
      </c>
      <c r="S85">
        <f t="shared" si="66"/>
        <v>9.1712522928130734E-4</v>
      </c>
      <c r="T85" s="5">
        <f t="shared" si="67"/>
        <v>1.0084413917096482</v>
      </c>
      <c r="U85" s="5"/>
      <c r="V85" s="5" t="b">
        <f t="shared" si="68"/>
        <v>1</v>
      </c>
      <c r="W85" t="s">
        <v>96</v>
      </c>
      <c r="X85">
        <v>13</v>
      </c>
      <c r="Y85">
        <v>8</v>
      </c>
      <c r="AA85" s="5">
        <v>300000000</v>
      </c>
      <c r="AB85" s="5">
        <v>60000000000</v>
      </c>
      <c r="AC85">
        <f t="shared" si="50"/>
        <v>0.48480962024633711</v>
      </c>
      <c r="AD85">
        <f t="shared" si="51"/>
        <v>50.78125</v>
      </c>
      <c r="AE85" s="5">
        <f t="shared" si="52"/>
        <v>0.2618618106948738</v>
      </c>
    </row>
    <row r="86" spans="1:31" x14ac:dyDescent="0.25">
      <c r="A86" t="s">
        <v>97</v>
      </c>
      <c r="C86">
        <v>44.01</v>
      </c>
      <c r="D86">
        <v>55</v>
      </c>
      <c r="E86">
        <v>7</v>
      </c>
      <c r="F86">
        <v>14.5</v>
      </c>
      <c r="G86">
        <v>1500</v>
      </c>
      <c r="H86">
        <v>61</v>
      </c>
      <c r="I86">
        <v>7</v>
      </c>
      <c r="J86">
        <v>250</v>
      </c>
      <c r="M86">
        <f t="shared" si="61"/>
        <v>7.4999999999999997E-2</v>
      </c>
      <c r="N86">
        <v>0.14399999999999999</v>
      </c>
      <c r="O86">
        <f t="shared" si="62"/>
        <v>29.841551829730381</v>
      </c>
      <c r="P86">
        <f t="shared" si="63"/>
        <v>2.7000000000000001E-3</v>
      </c>
      <c r="Q86">
        <f t="shared" si="64"/>
        <v>2.2375355228590387E-3</v>
      </c>
      <c r="R86" s="5">
        <f t="shared" si="65"/>
        <v>4.6246447714096139E-4</v>
      </c>
      <c r="S86">
        <f t="shared" si="66"/>
        <v>1.249715973642354E-3</v>
      </c>
      <c r="T86" s="5">
        <f t="shared" si="67"/>
        <v>2.7022961447078551</v>
      </c>
      <c r="U86" s="5"/>
      <c r="V86" s="5" t="b">
        <f t="shared" si="68"/>
        <v>1</v>
      </c>
      <c r="W86" t="s">
        <v>97</v>
      </c>
      <c r="X86">
        <v>32</v>
      </c>
      <c r="Y86">
        <v>9</v>
      </c>
      <c r="AA86" s="5">
        <v>300000000</v>
      </c>
      <c r="AB86" s="5">
        <v>60000000000</v>
      </c>
      <c r="AC86">
        <f t="shared" si="50"/>
        <v>0.48480962024633711</v>
      </c>
      <c r="AD86">
        <f t="shared" si="51"/>
        <v>125</v>
      </c>
      <c r="AE86" s="5">
        <f t="shared" si="52"/>
        <v>0.64458291863353556</v>
      </c>
    </row>
    <row r="87" spans="1:31" s="3" customFormat="1" x14ac:dyDescent="0.25">
      <c r="V87" s="7"/>
      <c r="AA87" s="7"/>
      <c r="AB87" s="7"/>
      <c r="AE87" s="7"/>
    </row>
    <row r="88" spans="1:31" x14ac:dyDescent="0.25">
      <c r="A88" t="s">
        <v>98</v>
      </c>
      <c r="B88" s="1">
        <v>3.0586805555555554E-3</v>
      </c>
      <c r="C88">
        <v>264.27</v>
      </c>
      <c r="D88">
        <v>5</v>
      </c>
      <c r="E88">
        <v>10.7</v>
      </c>
      <c r="F88">
        <v>13</v>
      </c>
      <c r="G88">
        <v>1500</v>
      </c>
      <c r="H88">
        <v>61</v>
      </c>
      <c r="J88">
        <v>1000</v>
      </c>
      <c r="M88">
        <f t="shared" ref="M88:M98" si="69">ABS(F88-E88)*0.01</f>
        <v>2.3000000000000007E-2</v>
      </c>
      <c r="N88">
        <v>0.14399999999999999</v>
      </c>
      <c r="O88">
        <f t="shared" ref="O88:O98" si="70">0.5*360*M88/(PI()*N88)</f>
        <v>9.1514092277839865</v>
      </c>
      <c r="P88">
        <f t="shared" ref="P88:P98" si="71">PI()*N88*N88/4 *2*O88/360</f>
        <v>8.2800000000000039E-4</v>
      </c>
      <c r="Q88">
        <f t="shared" ref="Q88:Q98" si="72">0.5*((N88/2) *(N88/2))*SIN(RADIANS(2*O88))</f>
        <v>8.1398950035863147E-4</v>
      </c>
      <c r="R88" s="5">
        <f t="shared" ref="R88:R98" si="73">P88-Q88</f>
        <v>1.4010499641368924E-5</v>
      </c>
      <c r="S88">
        <f t="shared" ref="S88:S98" si="74">D88/1000 /C88</f>
        <v>1.8920043894501839E-5</v>
      </c>
      <c r="T88" s="5">
        <f t="shared" ref="T88:T98" si="75">S88/R88</f>
        <v>1.3504189271477842</v>
      </c>
      <c r="U88" s="5"/>
      <c r="V88" s="5" t="b">
        <f t="shared" ref="V88:V98" si="76">EXACT(A88,W88)</f>
        <v>1</v>
      </c>
      <c r="W88" t="s">
        <v>98</v>
      </c>
      <c r="X88">
        <v>1</v>
      </c>
      <c r="Y88">
        <v>32</v>
      </c>
      <c r="AA88" s="5">
        <v>300000000</v>
      </c>
      <c r="AB88" s="5">
        <v>60000000000</v>
      </c>
      <c r="AC88">
        <f t="shared" si="50"/>
        <v>0.48480962024633711</v>
      </c>
      <c r="AD88">
        <f t="shared" si="51"/>
        <v>15.625</v>
      </c>
      <c r="AE88" s="5">
        <f t="shared" si="52"/>
        <v>8.0572864829191945E-2</v>
      </c>
    </row>
    <row r="89" spans="1:31" x14ac:dyDescent="0.25">
      <c r="A89" t="s">
        <v>99</v>
      </c>
      <c r="B89" s="1">
        <v>1.2832175925925925E-3</v>
      </c>
      <c r="C89">
        <v>110.87</v>
      </c>
      <c r="D89">
        <v>7</v>
      </c>
      <c r="E89">
        <v>9.5</v>
      </c>
      <c r="F89">
        <v>14</v>
      </c>
      <c r="G89">
        <v>1500</v>
      </c>
      <c r="H89">
        <v>61</v>
      </c>
      <c r="J89">
        <v>1000</v>
      </c>
      <c r="M89">
        <f t="shared" si="69"/>
        <v>4.4999999999999998E-2</v>
      </c>
      <c r="N89">
        <v>0.14399999999999999</v>
      </c>
      <c r="O89">
        <f t="shared" si="70"/>
        <v>17.904931097838226</v>
      </c>
      <c r="P89">
        <f t="shared" si="71"/>
        <v>1.6199999999999999E-3</v>
      </c>
      <c r="Q89">
        <f t="shared" si="72"/>
        <v>1.5165721314616778E-3</v>
      </c>
      <c r="R89" s="5">
        <f t="shared" si="73"/>
        <v>1.0342786853832211E-4</v>
      </c>
      <c r="S89">
        <f t="shared" si="74"/>
        <v>6.3137007305853705E-5</v>
      </c>
      <c r="T89" s="5">
        <f t="shared" si="75"/>
        <v>0.61044482689363522</v>
      </c>
      <c r="U89" s="5"/>
      <c r="V89" s="5" t="b">
        <f t="shared" si="76"/>
        <v>1</v>
      </c>
      <c r="W89" t="s">
        <v>99</v>
      </c>
      <c r="X89">
        <v>2</v>
      </c>
      <c r="Y89">
        <v>9</v>
      </c>
      <c r="AA89" s="5">
        <v>300000000</v>
      </c>
      <c r="AB89" s="5">
        <v>60000000000</v>
      </c>
      <c r="AC89">
        <f t="shared" si="50"/>
        <v>0.48480962024633711</v>
      </c>
      <c r="AD89">
        <f t="shared" si="51"/>
        <v>31.25</v>
      </c>
      <c r="AE89" s="5">
        <f t="shared" si="52"/>
        <v>0.16114572965838389</v>
      </c>
    </row>
    <row r="90" spans="1:31" x14ac:dyDescent="0.25">
      <c r="A90" t="s">
        <v>100</v>
      </c>
      <c r="B90" s="1">
        <v>7.5439814814814814E-4</v>
      </c>
      <c r="C90">
        <v>65.150000000000006</v>
      </c>
      <c r="D90">
        <v>9</v>
      </c>
      <c r="E90">
        <v>9.5</v>
      </c>
      <c r="F90">
        <v>14.5</v>
      </c>
      <c r="G90">
        <v>1500</v>
      </c>
      <c r="H90">
        <v>61</v>
      </c>
      <c r="J90">
        <v>1000</v>
      </c>
      <c r="M90">
        <f t="shared" si="69"/>
        <v>0.05</v>
      </c>
      <c r="N90">
        <v>0.14399999999999999</v>
      </c>
      <c r="O90">
        <f t="shared" si="70"/>
        <v>19.894367886486918</v>
      </c>
      <c r="P90">
        <f t="shared" si="71"/>
        <v>1.8E-3</v>
      </c>
      <c r="Q90">
        <f t="shared" si="72"/>
        <v>1.6587728058368759E-3</v>
      </c>
      <c r="R90" s="5">
        <f t="shared" si="73"/>
        <v>1.4122719416312401E-4</v>
      </c>
      <c r="S90">
        <f t="shared" si="74"/>
        <v>1.3814274750575592E-4</v>
      </c>
      <c r="T90" s="5">
        <f t="shared" si="75"/>
        <v>0.97815968322782498</v>
      </c>
      <c r="U90" s="5"/>
      <c r="V90" s="5" t="b">
        <f t="shared" si="76"/>
        <v>1</v>
      </c>
      <c r="W90" t="s">
        <v>100</v>
      </c>
      <c r="X90">
        <v>3</v>
      </c>
      <c r="Y90">
        <v>9</v>
      </c>
      <c r="AA90" s="5">
        <v>300000000</v>
      </c>
      <c r="AB90" s="5">
        <v>60000000000</v>
      </c>
      <c r="AC90">
        <f t="shared" si="50"/>
        <v>0.48480962024633711</v>
      </c>
      <c r="AD90">
        <f t="shared" si="51"/>
        <v>46.875</v>
      </c>
      <c r="AE90" s="5">
        <f t="shared" si="52"/>
        <v>0.24171859448757585</v>
      </c>
    </row>
    <row r="91" spans="1:31" x14ac:dyDescent="0.25">
      <c r="A91" t="s">
        <v>101</v>
      </c>
      <c r="C91">
        <v>35.81</v>
      </c>
      <c r="D91">
        <v>9</v>
      </c>
      <c r="E91">
        <v>8</v>
      </c>
      <c r="F91">
        <v>15</v>
      </c>
      <c r="G91">
        <v>1500</v>
      </c>
      <c r="H91">
        <v>61</v>
      </c>
      <c r="J91">
        <v>1000</v>
      </c>
      <c r="M91">
        <f t="shared" si="69"/>
        <v>7.0000000000000007E-2</v>
      </c>
      <c r="N91">
        <v>0.14399999999999999</v>
      </c>
      <c r="O91">
        <f t="shared" si="70"/>
        <v>27.852115041081692</v>
      </c>
      <c r="P91">
        <f t="shared" si="71"/>
        <v>2.5200000000000005E-3</v>
      </c>
      <c r="Q91">
        <f t="shared" si="72"/>
        <v>2.141354612326416E-3</v>
      </c>
      <c r="R91" s="5">
        <f t="shared" si="73"/>
        <v>3.7864538767358458E-4</v>
      </c>
      <c r="S91">
        <f t="shared" si="74"/>
        <v>2.5132644512705946E-4</v>
      </c>
      <c r="T91" s="5">
        <f t="shared" si="75"/>
        <v>0.66375150288036311</v>
      </c>
      <c r="U91" s="5"/>
      <c r="V91" s="5" t="b">
        <f t="shared" si="76"/>
        <v>1</v>
      </c>
      <c r="W91" t="s">
        <v>101</v>
      </c>
      <c r="X91">
        <v>4</v>
      </c>
      <c r="Y91">
        <v>8</v>
      </c>
      <c r="AA91" s="5">
        <v>300000000</v>
      </c>
      <c r="AB91" s="5">
        <v>60000000000</v>
      </c>
      <c r="AC91">
        <f t="shared" si="50"/>
        <v>0.48480962024633711</v>
      </c>
      <c r="AD91">
        <f t="shared" si="51"/>
        <v>62.5</v>
      </c>
      <c r="AE91" s="5">
        <f t="shared" si="52"/>
        <v>0.32229145931676778</v>
      </c>
    </row>
    <row r="92" spans="1:31" x14ac:dyDescent="0.25">
      <c r="A92" t="s">
        <v>102</v>
      </c>
      <c r="B92" s="1">
        <v>1.9336805555555557E-3</v>
      </c>
      <c r="C92">
        <v>167.1</v>
      </c>
      <c r="D92">
        <v>55</v>
      </c>
      <c r="E92">
        <v>8</v>
      </c>
      <c r="F92">
        <v>15.5</v>
      </c>
      <c r="G92">
        <v>1500</v>
      </c>
      <c r="H92">
        <v>61</v>
      </c>
      <c r="J92">
        <v>1000</v>
      </c>
      <c r="M92">
        <f t="shared" si="69"/>
        <v>7.4999999999999997E-2</v>
      </c>
      <c r="N92">
        <v>0.14399999999999999</v>
      </c>
      <c r="O92">
        <f t="shared" si="70"/>
        <v>29.841551829730381</v>
      </c>
      <c r="P92">
        <f t="shared" si="71"/>
        <v>2.7000000000000001E-3</v>
      </c>
      <c r="Q92">
        <f t="shared" si="72"/>
        <v>2.2375355228590387E-3</v>
      </c>
      <c r="R92" s="5">
        <f t="shared" si="73"/>
        <v>4.6246447714096139E-4</v>
      </c>
      <c r="S92">
        <f t="shared" si="74"/>
        <v>3.2914422501496111E-4</v>
      </c>
      <c r="T92" s="5">
        <f t="shared" si="75"/>
        <v>0.7117178535523202</v>
      </c>
      <c r="U92" s="5"/>
      <c r="V92" s="5" t="b">
        <f t="shared" si="76"/>
        <v>1</v>
      </c>
      <c r="W92" t="s">
        <v>102</v>
      </c>
      <c r="X92">
        <v>6</v>
      </c>
      <c r="Y92">
        <v>8</v>
      </c>
      <c r="AA92" s="5">
        <v>300000000</v>
      </c>
      <c r="AB92" s="5">
        <v>60000000000</v>
      </c>
      <c r="AC92">
        <f t="shared" si="50"/>
        <v>0.48480962024633711</v>
      </c>
      <c r="AD92">
        <f t="shared" si="51"/>
        <v>93.75</v>
      </c>
      <c r="AE92" s="5">
        <f t="shared" si="52"/>
        <v>0.4834371889751517</v>
      </c>
    </row>
    <row r="93" spans="1:31" x14ac:dyDescent="0.25">
      <c r="A93" t="s">
        <v>103</v>
      </c>
      <c r="B93" s="1">
        <v>1.4165509259259259E-3</v>
      </c>
      <c r="C93">
        <v>122.39</v>
      </c>
      <c r="D93">
        <v>55</v>
      </c>
      <c r="E93">
        <v>7.5</v>
      </c>
      <c r="F93">
        <v>16</v>
      </c>
      <c r="G93">
        <v>1500</v>
      </c>
      <c r="H93">
        <v>61</v>
      </c>
      <c r="J93">
        <v>1000</v>
      </c>
      <c r="M93">
        <f t="shared" si="69"/>
        <v>8.5000000000000006E-2</v>
      </c>
      <c r="N93">
        <v>0.14399999999999999</v>
      </c>
      <c r="O93">
        <f t="shared" si="70"/>
        <v>33.820425407027763</v>
      </c>
      <c r="P93">
        <f t="shared" si="71"/>
        <v>3.0599999999999998E-3</v>
      </c>
      <c r="Q93">
        <f t="shared" si="72"/>
        <v>2.3971269460380646E-3</v>
      </c>
      <c r="R93" s="5">
        <f t="shared" si="73"/>
        <v>6.628730539619352E-4</v>
      </c>
      <c r="S93">
        <f t="shared" si="74"/>
        <v>4.4938311953590979E-4</v>
      </c>
      <c r="T93" s="5">
        <f t="shared" si="75"/>
        <v>0.67793239874510747</v>
      </c>
      <c r="U93" s="5"/>
      <c r="V93" s="5" t="b">
        <f t="shared" si="76"/>
        <v>1</v>
      </c>
      <c r="W93" t="s">
        <v>103</v>
      </c>
      <c r="X93">
        <v>7</v>
      </c>
      <c r="Y93">
        <v>8</v>
      </c>
      <c r="AA93" s="5">
        <v>300000000</v>
      </c>
      <c r="AB93" s="5">
        <v>60000000000</v>
      </c>
      <c r="AC93">
        <f t="shared" si="50"/>
        <v>0.48480962024633711</v>
      </c>
      <c r="AD93">
        <f t="shared" si="51"/>
        <v>109.375</v>
      </c>
      <c r="AE93" s="5">
        <f t="shared" si="52"/>
        <v>0.56401005380434366</v>
      </c>
    </row>
    <row r="94" spans="1:31" x14ac:dyDescent="0.25">
      <c r="A94" t="s">
        <v>104</v>
      </c>
      <c r="B94" s="1">
        <v>1.1989583333333333E-3</v>
      </c>
      <c r="C94">
        <v>103.59</v>
      </c>
      <c r="D94">
        <v>55</v>
      </c>
      <c r="E94">
        <v>7.5</v>
      </c>
      <c r="F94">
        <v>16.5</v>
      </c>
      <c r="G94">
        <v>1500</v>
      </c>
      <c r="H94">
        <v>61</v>
      </c>
      <c r="J94">
        <v>1000</v>
      </c>
      <c r="M94">
        <f t="shared" si="69"/>
        <v>0.09</v>
      </c>
      <c r="N94">
        <v>0.14399999999999999</v>
      </c>
      <c r="O94">
        <f t="shared" si="70"/>
        <v>35.809862195676452</v>
      </c>
      <c r="P94">
        <f t="shared" si="71"/>
        <v>3.2399999999999998E-3</v>
      </c>
      <c r="Q94">
        <f t="shared" si="72"/>
        <v>2.4597681333696792E-3</v>
      </c>
      <c r="R94" s="5">
        <f t="shared" si="73"/>
        <v>7.8023186663032061E-4</v>
      </c>
      <c r="S94">
        <f t="shared" si="74"/>
        <v>5.3093927985326764E-4</v>
      </c>
      <c r="T94" s="5">
        <f t="shared" si="75"/>
        <v>0.68048909889607267</v>
      </c>
      <c r="U94" s="5"/>
      <c r="V94" s="5" t="b">
        <f t="shared" si="76"/>
        <v>1</v>
      </c>
      <c r="W94" t="s">
        <v>104</v>
      </c>
      <c r="X94">
        <v>11</v>
      </c>
      <c r="Y94">
        <v>9</v>
      </c>
      <c r="AA94" s="5">
        <v>300000000</v>
      </c>
      <c r="AB94" s="5">
        <v>60000000000</v>
      </c>
      <c r="AC94">
        <f t="shared" si="50"/>
        <v>0.48480962024633711</v>
      </c>
      <c r="AD94">
        <f t="shared" si="51"/>
        <v>171.875</v>
      </c>
      <c r="AE94" s="5">
        <f t="shared" si="52"/>
        <v>0.88630151312111138</v>
      </c>
    </row>
    <row r="95" spans="1:31" x14ac:dyDescent="0.25">
      <c r="A95" t="s">
        <v>105</v>
      </c>
      <c r="B95" s="1">
        <v>9.0682870370370385E-4</v>
      </c>
      <c r="C95">
        <v>78.349999999999994</v>
      </c>
      <c r="D95">
        <v>55</v>
      </c>
      <c r="E95">
        <v>7.2</v>
      </c>
      <c r="F95">
        <v>16.7</v>
      </c>
      <c r="G95">
        <v>1500</v>
      </c>
      <c r="H95">
        <v>61</v>
      </c>
      <c r="J95">
        <v>1000</v>
      </c>
      <c r="M95">
        <f t="shared" si="69"/>
        <v>9.5000000000000001E-2</v>
      </c>
      <c r="N95">
        <v>0.14399999999999999</v>
      </c>
      <c r="O95">
        <f t="shared" si="70"/>
        <v>37.799298984325148</v>
      </c>
      <c r="P95">
        <f t="shared" si="71"/>
        <v>3.4200000000000003E-3</v>
      </c>
      <c r="Q95">
        <f t="shared" si="72"/>
        <v>2.510551779388517E-3</v>
      </c>
      <c r="R95" s="5">
        <f t="shared" si="73"/>
        <v>9.0944822061148328E-4</v>
      </c>
      <c r="S95">
        <f t="shared" si="74"/>
        <v>7.0197830248883218E-4</v>
      </c>
      <c r="T95" s="5">
        <f t="shared" si="75"/>
        <v>0.77187275380762732</v>
      </c>
      <c r="U95" s="5"/>
      <c r="V95" s="5" t="b">
        <f t="shared" si="76"/>
        <v>1</v>
      </c>
      <c r="W95" t="s">
        <v>105</v>
      </c>
      <c r="X95">
        <v>16</v>
      </c>
      <c r="Y95">
        <v>8</v>
      </c>
      <c r="AA95" s="5">
        <v>300000000</v>
      </c>
      <c r="AB95" s="5">
        <v>60000000000</v>
      </c>
      <c r="AC95">
        <f t="shared" si="50"/>
        <v>0.48480962024633711</v>
      </c>
      <c r="AD95">
        <f t="shared" si="51"/>
        <v>250</v>
      </c>
      <c r="AE95" s="5">
        <f t="shared" si="52"/>
        <v>1.2891658372670711</v>
      </c>
    </row>
    <row r="96" spans="1:31" x14ac:dyDescent="0.25">
      <c r="A96" t="s">
        <v>106</v>
      </c>
      <c r="B96" s="1">
        <v>7.2280092592592589E-4</v>
      </c>
      <c r="C96">
        <v>62.45</v>
      </c>
      <c r="D96">
        <v>55</v>
      </c>
      <c r="E96">
        <v>8</v>
      </c>
      <c r="F96">
        <v>17</v>
      </c>
      <c r="G96">
        <v>1500</v>
      </c>
      <c r="H96">
        <v>61</v>
      </c>
      <c r="J96">
        <v>1000</v>
      </c>
      <c r="M96">
        <f t="shared" si="69"/>
        <v>0.09</v>
      </c>
      <c r="N96">
        <v>0.14399999999999999</v>
      </c>
      <c r="O96">
        <f t="shared" si="70"/>
        <v>35.809862195676452</v>
      </c>
      <c r="P96">
        <f t="shared" si="71"/>
        <v>3.2399999999999998E-3</v>
      </c>
      <c r="Q96">
        <f t="shared" si="72"/>
        <v>2.4597681333696792E-3</v>
      </c>
      <c r="R96" s="5">
        <f t="shared" si="73"/>
        <v>7.8023186663032061E-4</v>
      </c>
      <c r="S96">
        <f t="shared" si="74"/>
        <v>8.807045636509207E-4</v>
      </c>
      <c r="T96" s="5">
        <f t="shared" si="75"/>
        <v>1.1287728703706033</v>
      </c>
      <c r="U96" s="5"/>
      <c r="V96" s="5" t="b">
        <f t="shared" si="76"/>
        <v>1</v>
      </c>
      <c r="W96" t="s">
        <v>106</v>
      </c>
      <c r="X96">
        <v>23</v>
      </c>
      <c r="Y96">
        <v>8</v>
      </c>
      <c r="AA96" s="5">
        <v>300000000</v>
      </c>
      <c r="AB96" s="5">
        <v>60000000000</v>
      </c>
      <c r="AC96">
        <f t="shared" si="50"/>
        <v>0.48480962024633711</v>
      </c>
      <c r="AD96">
        <f t="shared" si="51"/>
        <v>359.375</v>
      </c>
      <c r="AE96" s="5">
        <f t="shared" si="52"/>
        <v>1.8531758910714147</v>
      </c>
    </row>
    <row r="97" spans="1:31" x14ac:dyDescent="0.25">
      <c r="A97" t="s">
        <v>107</v>
      </c>
      <c r="C97">
        <v>52.41</v>
      </c>
      <c r="D97">
        <v>55</v>
      </c>
      <c r="E97">
        <v>8</v>
      </c>
      <c r="F97">
        <v>17</v>
      </c>
      <c r="G97">
        <v>1500</v>
      </c>
      <c r="H97">
        <v>61</v>
      </c>
      <c r="J97">
        <v>1000</v>
      </c>
      <c r="M97">
        <f t="shared" si="69"/>
        <v>0.09</v>
      </c>
      <c r="N97">
        <v>0.14399999999999999</v>
      </c>
      <c r="O97">
        <f t="shared" si="70"/>
        <v>35.809862195676452</v>
      </c>
      <c r="P97">
        <f t="shared" si="71"/>
        <v>3.2399999999999998E-3</v>
      </c>
      <c r="Q97">
        <f t="shared" si="72"/>
        <v>2.4597681333696792E-3</v>
      </c>
      <c r="R97" s="5">
        <f t="shared" si="73"/>
        <v>7.8023186663032061E-4</v>
      </c>
      <c r="S97">
        <f t="shared" si="74"/>
        <v>1.04941804999046E-3</v>
      </c>
      <c r="T97" s="5">
        <f t="shared" si="75"/>
        <v>1.3450079327350541</v>
      </c>
      <c r="U97" s="5"/>
      <c r="V97" s="5" t="b">
        <f t="shared" si="76"/>
        <v>1</v>
      </c>
      <c r="W97" t="s">
        <v>107</v>
      </c>
      <c r="X97">
        <v>30</v>
      </c>
      <c r="Y97">
        <v>9</v>
      </c>
      <c r="AA97" s="5">
        <v>300000000</v>
      </c>
      <c r="AB97" s="5">
        <v>60000000000</v>
      </c>
      <c r="AC97">
        <f t="shared" si="50"/>
        <v>0.48480962024633711</v>
      </c>
      <c r="AD97">
        <f t="shared" si="51"/>
        <v>468.75</v>
      </c>
      <c r="AE97" s="5">
        <f t="shared" si="52"/>
        <v>2.4171859448757584</v>
      </c>
    </row>
    <row r="98" spans="1:31" x14ac:dyDescent="0.25">
      <c r="A98" t="s">
        <v>108</v>
      </c>
      <c r="C98">
        <v>44.39</v>
      </c>
      <c r="D98">
        <v>55</v>
      </c>
      <c r="E98">
        <v>8</v>
      </c>
      <c r="F98">
        <v>16</v>
      </c>
      <c r="G98">
        <v>1500</v>
      </c>
      <c r="H98">
        <v>61</v>
      </c>
      <c r="J98">
        <v>1000</v>
      </c>
      <c r="M98">
        <f t="shared" si="69"/>
        <v>0.08</v>
      </c>
      <c r="N98">
        <v>0.14399999999999999</v>
      </c>
      <c r="O98">
        <f t="shared" si="70"/>
        <v>31.830988618379074</v>
      </c>
      <c r="P98">
        <f t="shared" si="71"/>
        <v>2.8800000000000006E-3</v>
      </c>
      <c r="Q98">
        <f t="shared" si="72"/>
        <v>2.3229301850696466E-3</v>
      </c>
      <c r="R98" s="5">
        <f t="shared" si="73"/>
        <v>5.5706981493035398E-4</v>
      </c>
      <c r="S98">
        <f t="shared" si="74"/>
        <v>1.2390177968010813E-3</v>
      </c>
      <c r="T98" s="5">
        <f t="shared" si="75"/>
        <v>2.2241696885981623</v>
      </c>
      <c r="U98" s="5"/>
      <c r="V98" s="5" t="b">
        <f t="shared" si="76"/>
        <v>1</v>
      </c>
      <c r="W98" t="s">
        <v>108</v>
      </c>
      <c r="X98">
        <v>32</v>
      </c>
      <c r="Y98">
        <v>8</v>
      </c>
      <c r="AA98" s="5">
        <v>300000000</v>
      </c>
      <c r="AB98" s="5">
        <v>60000000000</v>
      </c>
      <c r="AC98">
        <f t="shared" si="50"/>
        <v>0.48480962024633711</v>
      </c>
      <c r="AD98">
        <f t="shared" si="51"/>
        <v>500</v>
      </c>
      <c r="AE98" s="5">
        <f t="shared" si="52"/>
        <v>2.5783316745341422</v>
      </c>
    </row>
    <row r="99" spans="1:31" s="3" customFormat="1" x14ac:dyDescent="0.25">
      <c r="V99" s="7"/>
      <c r="AA99" s="7"/>
      <c r="AB99" s="7"/>
      <c r="AE99" s="7"/>
    </row>
    <row r="100" spans="1:31" x14ac:dyDescent="0.25">
      <c r="A100" t="s">
        <v>109</v>
      </c>
      <c r="B100" s="1">
        <v>1.7292824074074075E-3</v>
      </c>
      <c r="C100">
        <v>149.41</v>
      </c>
      <c r="D100">
        <v>4</v>
      </c>
      <c r="E100">
        <v>9</v>
      </c>
      <c r="F100">
        <v>14</v>
      </c>
      <c r="G100">
        <v>1500</v>
      </c>
      <c r="H100">
        <v>71</v>
      </c>
      <c r="J100">
        <v>1000</v>
      </c>
      <c r="M100">
        <f t="shared" ref="M100:M109" si="77">ABS(F100-E100)*0.01</f>
        <v>0.05</v>
      </c>
      <c r="N100">
        <v>0.14399999999999999</v>
      </c>
      <c r="O100">
        <f t="shared" ref="O100:O109" si="78">0.5*360*M100/(PI()*N100)</f>
        <v>19.894367886486918</v>
      </c>
      <c r="P100">
        <f t="shared" ref="P100:P109" si="79">PI()*N100*N100/4 *2*O100/360</f>
        <v>1.8E-3</v>
      </c>
      <c r="Q100">
        <f t="shared" ref="Q100:Q109" si="80">0.5*((N100/2) *(N100/2))*SIN(RADIANS(2*O100))</f>
        <v>1.6587728058368759E-3</v>
      </c>
      <c r="R100" s="5">
        <f t="shared" ref="R100:R109" si="81">P100-Q100</f>
        <v>1.4122719416312401E-4</v>
      </c>
      <c r="S100">
        <f t="shared" ref="S100:S109" si="82">D100/1000 /C100</f>
        <v>2.6771969747674186E-5</v>
      </c>
      <c r="T100" s="5">
        <f t="shared" ref="T100:T109" si="83">S100/R100</f>
        <v>0.1895666759246899</v>
      </c>
      <c r="U100" s="5"/>
      <c r="V100" s="5" t="b">
        <f t="shared" ref="V100:V109" si="84">EXACT(A100,W100)</f>
        <v>1</v>
      </c>
      <c r="W100" t="s">
        <v>109</v>
      </c>
      <c r="X100">
        <v>1</v>
      </c>
      <c r="Y100">
        <v>6</v>
      </c>
      <c r="AA100" s="5">
        <v>300000000</v>
      </c>
      <c r="AB100" s="5">
        <v>60000000000</v>
      </c>
      <c r="AC100">
        <f t="shared" si="50"/>
        <v>0.32556815445715676</v>
      </c>
      <c r="AD100">
        <f t="shared" si="51"/>
        <v>15.625</v>
      </c>
      <c r="AE100" s="5">
        <f t="shared" si="52"/>
        <v>0.11998255807645475</v>
      </c>
    </row>
    <row r="101" spans="1:31" x14ac:dyDescent="0.25">
      <c r="A101" t="s">
        <v>111</v>
      </c>
      <c r="B101" s="1">
        <v>1.0269675925925926E-3</v>
      </c>
      <c r="C101">
        <v>88.73</v>
      </c>
      <c r="D101">
        <v>9</v>
      </c>
      <c r="E101">
        <v>8.6999999999999993</v>
      </c>
      <c r="F101">
        <v>14</v>
      </c>
      <c r="G101">
        <v>1500</v>
      </c>
      <c r="H101">
        <v>71</v>
      </c>
      <c r="J101">
        <v>1000</v>
      </c>
      <c r="M101">
        <f t="shared" si="77"/>
        <v>5.3000000000000005E-2</v>
      </c>
      <c r="N101">
        <v>0.14399999999999999</v>
      </c>
      <c r="O101">
        <f t="shared" si="78"/>
        <v>21.088029959676138</v>
      </c>
      <c r="P101">
        <f t="shared" si="79"/>
        <v>1.9080000000000004E-3</v>
      </c>
      <c r="Q101">
        <f t="shared" si="80"/>
        <v>1.7402973066043032E-3</v>
      </c>
      <c r="R101" s="5">
        <f t="shared" si="81"/>
        <v>1.6770269339569724E-4</v>
      </c>
      <c r="S101">
        <f t="shared" si="82"/>
        <v>1.0143130846387917E-4</v>
      </c>
      <c r="T101" s="5">
        <f t="shared" si="83"/>
        <v>0.60482814205345137</v>
      </c>
      <c r="U101" s="5"/>
      <c r="V101" s="5" t="b">
        <f t="shared" si="84"/>
        <v>1</v>
      </c>
      <c r="W101" t="s">
        <v>111</v>
      </c>
      <c r="X101">
        <v>2</v>
      </c>
      <c r="Y101">
        <v>7</v>
      </c>
      <c r="AA101" s="5">
        <v>300000000</v>
      </c>
      <c r="AB101" s="5">
        <v>60000000000</v>
      </c>
      <c r="AC101">
        <f t="shared" si="50"/>
        <v>0.32556815445715676</v>
      </c>
      <c r="AD101">
        <f t="shared" si="51"/>
        <v>31.25</v>
      </c>
      <c r="AE101" s="5">
        <f t="shared" si="52"/>
        <v>0.2399651161529095</v>
      </c>
    </row>
    <row r="102" spans="1:31" x14ac:dyDescent="0.25">
      <c r="A102" t="s">
        <v>110</v>
      </c>
      <c r="C102">
        <v>46.21</v>
      </c>
      <c r="D102">
        <v>9</v>
      </c>
      <c r="E102">
        <v>8.5</v>
      </c>
      <c r="F102">
        <v>14.5</v>
      </c>
      <c r="G102">
        <v>1500</v>
      </c>
      <c r="H102">
        <v>71</v>
      </c>
      <c r="J102">
        <v>1000</v>
      </c>
      <c r="M102">
        <f t="shared" si="77"/>
        <v>0.06</v>
      </c>
      <c r="N102">
        <v>0.14399999999999999</v>
      </c>
      <c r="O102">
        <f t="shared" si="78"/>
        <v>23.8732414637843</v>
      </c>
      <c r="P102">
        <f t="shared" si="79"/>
        <v>2.1599999999999996E-3</v>
      </c>
      <c r="Q102">
        <f t="shared" si="80"/>
        <v>1.9185384034841276E-3</v>
      </c>
      <c r="R102" s="5">
        <f t="shared" si="81"/>
        <v>2.4146159651587196E-4</v>
      </c>
      <c r="S102">
        <f t="shared" si="82"/>
        <v>1.9476303830339751E-4</v>
      </c>
      <c r="T102" s="5">
        <f t="shared" si="83"/>
        <v>0.80660047441786542</v>
      </c>
      <c r="U102" s="5"/>
      <c r="V102" s="5" t="b">
        <f t="shared" si="84"/>
        <v>1</v>
      </c>
      <c r="W102" t="s">
        <v>110</v>
      </c>
      <c r="X102">
        <v>2</v>
      </c>
      <c r="Y102">
        <v>6</v>
      </c>
      <c r="AA102" s="5">
        <v>300000000</v>
      </c>
      <c r="AB102" s="5">
        <v>60000000000</v>
      </c>
      <c r="AC102">
        <f t="shared" si="50"/>
        <v>0.32556815445715676</v>
      </c>
      <c r="AD102">
        <f t="shared" si="51"/>
        <v>31.25</v>
      </c>
      <c r="AE102" s="5">
        <f t="shared" si="52"/>
        <v>0.2399651161529095</v>
      </c>
    </row>
    <row r="103" spans="1:31" x14ac:dyDescent="0.25">
      <c r="A103" t="s">
        <v>112</v>
      </c>
      <c r="B103" s="1">
        <v>2.0276620370370366E-3</v>
      </c>
      <c r="C103">
        <v>175.19</v>
      </c>
      <c r="D103">
        <v>55</v>
      </c>
      <c r="E103">
        <v>8</v>
      </c>
      <c r="F103">
        <v>15.5</v>
      </c>
      <c r="G103">
        <v>1500</v>
      </c>
      <c r="H103">
        <v>71</v>
      </c>
      <c r="J103">
        <v>1000</v>
      </c>
      <c r="M103">
        <f t="shared" si="77"/>
        <v>7.4999999999999997E-2</v>
      </c>
      <c r="N103">
        <v>0.14399999999999999</v>
      </c>
      <c r="O103">
        <f t="shared" si="78"/>
        <v>29.841551829730381</v>
      </c>
      <c r="P103">
        <f t="shared" si="79"/>
        <v>2.7000000000000001E-3</v>
      </c>
      <c r="Q103">
        <f t="shared" si="80"/>
        <v>2.2375355228590387E-3</v>
      </c>
      <c r="R103" s="5">
        <f t="shared" si="81"/>
        <v>4.6246447714096139E-4</v>
      </c>
      <c r="S103">
        <f t="shared" si="82"/>
        <v>3.1394485986643075E-4</v>
      </c>
      <c r="T103" s="5">
        <f t="shared" si="83"/>
        <v>0.67885183702604435</v>
      </c>
      <c r="U103" s="5"/>
      <c r="V103" s="5" t="b">
        <f t="shared" si="84"/>
        <v>1</v>
      </c>
      <c r="W103" t="s">
        <v>112</v>
      </c>
      <c r="X103">
        <v>3</v>
      </c>
      <c r="Y103">
        <v>6</v>
      </c>
      <c r="AA103" s="5">
        <v>300000000</v>
      </c>
      <c r="AB103" s="5">
        <v>60000000000</v>
      </c>
      <c r="AC103">
        <f t="shared" si="50"/>
        <v>0.32556815445715676</v>
      </c>
      <c r="AD103">
        <f t="shared" si="51"/>
        <v>46.875</v>
      </c>
      <c r="AE103" s="5">
        <f t="shared" si="52"/>
        <v>0.35994767422936425</v>
      </c>
    </row>
    <row r="104" spans="1:31" x14ac:dyDescent="0.25">
      <c r="A104" t="s">
        <v>113</v>
      </c>
      <c r="B104" s="1">
        <v>1.5047453703703705E-3</v>
      </c>
      <c r="C104">
        <v>130.01</v>
      </c>
      <c r="D104">
        <v>55</v>
      </c>
      <c r="E104">
        <v>7.7</v>
      </c>
      <c r="F104">
        <v>16</v>
      </c>
      <c r="G104">
        <v>1500</v>
      </c>
      <c r="H104">
        <v>71</v>
      </c>
      <c r="J104">
        <v>1000</v>
      </c>
      <c r="M104">
        <f t="shared" si="77"/>
        <v>8.3000000000000004E-2</v>
      </c>
      <c r="N104">
        <v>0.14399999999999999</v>
      </c>
      <c r="O104">
        <f t="shared" si="78"/>
        <v>33.02465069156829</v>
      </c>
      <c r="P104">
        <f t="shared" si="79"/>
        <v>2.9880000000000006E-3</v>
      </c>
      <c r="Q104">
        <f t="shared" si="80"/>
        <v>2.3688161113138134E-3</v>
      </c>
      <c r="R104" s="5">
        <f t="shared" si="81"/>
        <v>6.1918388868618729E-4</v>
      </c>
      <c r="S104">
        <f t="shared" si="82"/>
        <v>4.2304438120144608E-4</v>
      </c>
      <c r="T104" s="5">
        <f t="shared" si="83"/>
        <v>0.6832289872707783</v>
      </c>
      <c r="U104" s="5"/>
      <c r="V104" s="5" t="b">
        <f t="shared" si="84"/>
        <v>1</v>
      </c>
      <c r="W104" t="s">
        <v>113</v>
      </c>
      <c r="X104">
        <v>4</v>
      </c>
      <c r="Y104">
        <v>6</v>
      </c>
      <c r="AA104" s="5">
        <v>300000000</v>
      </c>
      <c r="AB104" s="5">
        <v>60000000000</v>
      </c>
      <c r="AC104">
        <f t="shared" si="50"/>
        <v>0.32556815445715676</v>
      </c>
      <c r="AD104">
        <f t="shared" si="51"/>
        <v>62.5</v>
      </c>
      <c r="AE104" s="5">
        <f t="shared" si="52"/>
        <v>0.47993023230581899</v>
      </c>
    </row>
    <row r="105" spans="1:31" x14ac:dyDescent="0.25">
      <c r="A105" t="s">
        <v>114</v>
      </c>
      <c r="B105" s="1">
        <v>1.0096064814814813E-3</v>
      </c>
      <c r="C105">
        <v>87.23</v>
      </c>
      <c r="D105">
        <v>55</v>
      </c>
      <c r="E105">
        <v>7.5</v>
      </c>
      <c r="F105">
        <v>16.5</v>
      </c>
      <c r="G105">
        <v>1500</v>
      </c>
      <c r="H105">
        <v>71</v>
      </c>
      <c r="J105">
        <v>1000</v>
      </c>
      <c r="M105">
        <f t="shared" si="77"/>
        <v>0.09</v>
      </c>
      <c r="N105">
        <v>0.14399999999999999</v>
      </c>
      <c r="O105">
        <f t="shared" si="78"/>
        <v>35.809862195676452</v>
      </c>
      <c r="P105">
        <f t="shared" si="79"/>
        <v>3.2399999999999998E-3</v>
      </c>
      <c r="Q105">
        <f t="shared" si="80"/>
        <v>2.4597681333696792E-3</v>
      </c>
      <c r="R105" s="5">
        <f t="shared" si="81"/>
        <v>7.8023186663032061E-4</v>
      </c>
      <c r="S105">
        <f t="shared" si="82"/>
        <v>6.3051702395964691E-4</v>
      </c>
      <c r="T105" s="5">
        <f t="shared" si="83"/>
        <v>0.80811493470874907</v>
      </c>
      <c r="U105" s="5"/>
      <c r="V105" s="5" t="b">
        <f t="shared" si="84"/>
        <v>1</v>
      </c>
      <c r="W105" t="s">
        <v>114</v>
      </c>
      <c r="X105">
        <v>7</v>
      </c>
      <c r="Y105">
        <v>6</v>
      </c>
      <c r="AA105" s="5">
        <v>300000000</v>
      </c>
      <c r="AB105" s="5">
        <v>60000000000</v>
      </c>
      <c r="AC105">
        <f t="shared" si="50"/>
        <v>0.32556815445715676</v>
      </c>
      <c r="AD105">
        <f t="shared" si="51"/>
        <v>109.375</v>
      </c>
      <c r="AE105" s="5">
        <f t="shared" si="52"/>
        <v>0.83987790653518324</v>
      </c>
    </row>
    <row r="106" spans="1:31" x14ac:dyDescent="0.25">
      <c r="A106" t="s">
        <v>115</v>
      </c>
      <c r="B106" s="1">
        <v>7.7048611111111111E-4</v>
      </c>
      <c r="C106">
        <v>66.569999999999993</v>
      </c>
      <c r="D106">
        <v>55</v>
      </c>
      <c r="E106">
        <v>7.2</v>
      </c>
      <c r="F106">
        <v>17.2</v>
      </c>
      <c r="G106">
        <v>1500</v>
      </c>
      <c r="H106">
        <v>71</v>
      </c>
      <c r="J106">
        <v>1000</v>
      </c>
      <c r="M106">
        <f t="shared" si="77"/>
        <v>0.1</v>
      </c>
      <c r="N106">
        <v>0.14399999999999999</v>
      </c>
      <c r="O106">
        <f t="shared" si="78"/>
        <v>39.788735772973837</v>
      </c>
      <c r="P106">
        <f t="shared" si="79"/>
        <v>3.5999999999999999E-3</v>
      </c>
      <c r="Q106">
        <f t="shared" si="80"/>
        <v>2.5492330768005444E-3</v>
      </c>
      <c r="R106" s="5">
        <f t="shared" si="81"/>
        <v>1.0507669231994555E-3</v>
      </c>
      <c r="S106">
        <f t="shared" si="82"/>
        <v>8.2619798708126794E-4</v>
      </c>
      <c r="T106" s="5">
        <f t="shared" si="83"/>
        <v>0.78628092380905656</v>
      </c>
      <c r="U106" s="5"/>
      <c r="V106" s="5" t="b">
        <f t="shared" si="84"/>
        <v>1</v>
      </c>
      <c r="W106" t="s">
        <v>115</v>
      </c>
      <c r="X106">
        <v>11</v>
      </c>
      <c r="Y106">
        <v>6</v>
      </c>
      <c r="AA106" s="5">
        <v>300000000</v>
      </c>
      <c r="AB106" s="5">
        <v>60000000000</v>
      </c>
      <c r="AC106">
        <f t="shared" si="50"/>
        <v>0.32556815445715676</v>
      </c>
      <c r="AD106">
        <f t="shared" si="51"/>
        <v>171.875</v>
      </c>
      <c r="AE106" s="5">
        <f t="shared" si="52"/>
        <v>1.3198081388410021</v>
      </c>
    </row>
    <row r="107" spans="1:31" x14ac:dyDescent="0.25">
      <c r="A107" t="s">
        <v>116</v>
      </c>
      <c r="C107">
        <v>58.42</v>
      </c>
      <c r="D107">
        <v>55</v>
      </c>
      <c r="E107">
        <v>7</v>
      </c>
      <c r="F107">
        <v>17</v>
      </c>
      <c r="G107">
        <v>1500</v>
      </c>
      <c r="H107">
        <v>71</v>
      </c>
      <c r="J107">
        <v>1000</v>
      </c>
      <c r="M107">
        <f t="shared" si="77"/>
        <v>0.1</v>
      </c>
      <c r="N107">
        <v>0.14399999999999999</v>
      </c>
      <c r="O107">
        <f t="shared" si="78"/>
        <v>39.788735772973837</v>
      </c>
      <c r="P107">
        <f t="shared" si="79"/>
        <v>3.5999999999999999E-3</v>
      </c>
      <c r="Q107">
        <f t="shared" si="80"/>
        <v>2.5492330768005444E-3</v>
      </c>
      <c r="R107" s="5">
        <f t="shared" si="81"/>
        <v>1.0507669231994555E-3</v>
      </c>
      <c r="S107">
        <f t="shared" si="82"/>
        <v>9.4145840465593978E-4</v>
      </c>
      <c r="T107" s="5">
        <f t="shared" si="83"/>
        <v>0.89597263091353807</v>
      </c>
      <c r="U107" s="5"/>
      <c r="V107" s="5" t="b">
        <f t="shared" si="84"/>
        <v>1</v>
      </c>
      <c r="W107" t="s">
        <v>116</v>
      </c>
      <c r="X107">
        <v>14</v>
      </c>
      <c r="Y107">
        <v>7</v>
      </c>
      <c r="AA107" s="5">
        <v>300000000</v>
      </c>
      <c r="AB107" s="5">
        <v>60000000000</v>
      </c>
      <c r="AC107">
        <f t="shared" si="50"/>
        <v>0.32556815445715676</v>
      </c>
      <c r="AD107">
        <f t="shared" si="51"/>
        <v>218.75</v>
      </c>
      <c r="AE107" s="5">
        <f t="shared" si="52"/>
        <v>1.6797558130703665</v>
      </c>
    </row>
    <row r="108" spans="1:31" x14ac:dyDescent="0.25">
      <c r="A108" t="s">
        <v>117</v>
      </c>
      <c r="C108">
        <v>50.89</v>
      </c>
      <c r="D108">
        <v>55</v>
      </c>
      <c r="E108">
        <v>8</v>
      </c>
      <c r="F108">
        <v>16.5</v>
      </c>
      <c r="G108">
        <v>1500</v>
      </c>
      <c r="H108">
        <v>71</v>
      </c>
      <c r="J108">
        <v>1000</v>
      </c>
      <c r="M108">
        <f t="shared" si="77"/>
        <v>8.5000000000000006E-2</v>
      </c>
      <c r="N108">
        <v>0.14399999999999999</v>
      </c>
      <c r="O108">
        <f t="shared" si="78"/>
        <v>33.820425407027763</v>
      </c>
      <c r="P108">
        <f t="shared" si="79"/>
        <v>3.0599999999999998E-3</v>
      </c>
      <c r="Q108">
        <f t="shared" si="80"/>
        <v>2.3971269460380646E-3</v>
      </c>
      <c r="R108" s="5">
        <f t="shared" si="81"/>
        <v>6.628730539619352E-4</v>
      </c>
      <c r="S108">
        <f t="shared" si="82"/>
        <v>1.0807624287679308E-3</v>
      </c>
      <c r="T108" s="5">
        <f t="shared" si="83"/>
        <v>1.6304214242958086</v>
      </c>
      <c r="U108" s="5"/>
      <c r="V108" s="5" t="b">
        <f t="shared" si="84"/>
        <v>1</v>
      </c>
      <c r="W108" t="s">
        <v>117</v>
      </c>
      <c r="X108">
        <v>15</v>
      </c>
      <c r="Y108">
        <v>6</v>
      </c>
      <c r="AA108" s="5">
        <v>300000000</v>
      </c>
      <c r="AB108" s="5">
        <v>60000000000</v>
      </c>
      <c r="AC108">
        <f t="shared" si="50"/>
        <v>0.32556815445715676</v>
      </c>
      <c r="AD108">
        <f t="shared" si="51"/>
        <v>234.375</v>
      </c>
      <c r="AE108" s="5">
        <f t="shared" si="52"/>
        <v>1.7997383711468211</v>
      </c>
    </row>
    <row r="109" spans="1:31" x14ac:dyDescent="0.25">
      <c r="A109" t="s">
        <v>118</v>
      </c>
      <c r="C109">
        <v>44.36</v>
      </c>
      <c r="D109">
        <v>55</v>
      </c>
      <c r="E109">
        <v>7.5</v>
      </c>
      <c r="F109">
        <v>15.5</v>
      </c>
      <c r="G109">
        <v>1500</v>
      </c>
      <c r="H109">
        <v>71</v>
      </c>
      <c r="J109">
        <v>1000</v>
      </c>
      <c r="M109">
        <f t="shared" si="77"/>
        <v>0.08</v>
      </c>
      <c r="N109">
        <v>0.14399999999999999</v>
      </c>
      <c r="O109">
        <f t="shared" si="78"/>
        <v>31.830988618379074</v>
      </c>
      <c r="P109">
        <f t="shared" si="79"/>
        <v>2.8800000000000006E-3</v>
      </c>
      <c r="Q109">
        <f t="shared" si="80"/>
        <v>2.3229301850696466E-3</v>
      </c>
      <c r="R109" s="5">
        <f t="shared" si="81"/>
        <v>5.5706981493035398E-4</v>
      </c>
      <c r="S109">
        <f t="shared" si="82"/>
        <v>1.2398557258791703E-3</v>
      </c>
      <c r="T109" s="5">
        <f t="shared" si="83"/>
        <v>2.2256738610656543</v>
      </c>
      <c r="U109" s="5"/>
      <c r="V109" s="5" t="b">
        <f t="shared" si="84"/>
        <v>1</v>
      </c>
      <c r="W109" t="s">
        <v>118</v>
      </c>
      <c r="X109">
        <v>20</v>
      </c>
      <c r="Y109">
        <v>7</v>
      </c>
      <c r="AA109" s="5">
        <v>300000000</v>
      </c>
      <c r="AB109" s="5">
        <v>60000000000</v>
      </c>
      <c r="AC109">
        <f t="shared" si="50"/>
        <v>0.32556815445715676</v>
      </c>
      <c r="AD109">
        <f t="shared" si="51"/>
        <v>312.5</v>
      </c>
      <c r="AE109" s="5">
        <f t="shared" si="52"/>
        <v>2.399651161529095</v>
      </c>
    </row>
    <row r="110" spans="1:31" s="3" customFormat="1" x14ac:dyDescent="0.25">
      <c r="AA110" s="7"/>
      <c r="AB110" s="7"/>
      <c r="AE110" s="7"/>
    </row>
    <row r="111" spans="1:31" x14ac:dyDescent="0.25">
      <c r="AE111" s="5"/>
    </row>
    <row r="112" spans="1:31" x14ac:dyDescent="0.25">
      <c r="AE112" s="5"/>
    </row>
    <row r="113" spans="31:31" x14ac:dyDescent="0.25">
      <c r="AE113" s="5"/>
    </row>
    <row r="114" spans="31:31" x14ac:dyDescent="0.25">
      <c r="AE114" s="5"/>
    </row>
  </sheetData>
  <conditionalFormatting sqref="V2:V13">
    <cfRule type="cellIs" dxfId="3" priority="2" operator="equal">
      <formula>TRUE</formula>
    </cfRule>
    <cfRule type="containsText" dxfId="2" priority="3" operator="containsText" text="TRUE">
      <formula>NOT(ISERROR(SEARCH("TRUE",V2)))</formula>
    </cfRule>
    <cfRule type="cellIs" dxfId="1" priority="4" operator="equal">
      <formula>TRUE</formula>
    </cfRule>
  </conditionalFormatting>
  <conditionalFormatting sqref="V1:V1048576 W1">
    <cfRule type="cellIs" dxfId="0" priority="1" operator="equal">
      <formula>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2022-02-22T10:17:53Z</dcterms:modified>
</cp:coreProperties>
</file>